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firstSheet="1" activeTab="1"/>
  </bookViews>
  <sheets>
    <sheet name="Лист1" sheetId="1" state="hidden" r:id="rId1"/>
    <sheet name="Лист2" sheetId="2" r:id="rId2"/>
  </sheets>
  <definedNames>
    <definedName name="_xlnm._FilterDatabase" localSheetId="0" hidden="1">Лист1!$A$2:$D$100</definedName>
    <definedName name="_xlnm.Print_Area" localSheetId="0">Лист1!$A$1:$H$109</definedName>
    <definedName name="_xlnm.Print_Area" localSheetId="1">Лист2!$A$2:$E$48</definedName>
  </definedNames>
  <calcPr calcId="152511"/>
</workbook>
</file>

<file path=xl/calcChain.xml><?xml version="1.0" encoding="utf-8"?>
<calcChain xmlns="http://schemas.openxmlformats.org/spreadsheetml/2006/main">
  <c r="C53" i="2" l="1"/>
  <c r="E52" i="2"/>
  <c r="D52" i="2"/>
  <c r="C52" i="2"/>
  <c r="C54" i="2" s="1"/>
  <c r="E49" i="2"/>
  <c r="D49" i="2"/>
  <c r="C49" i="2"/>
  <c r="C51" i="2" s="1"/>
  <c r="E55" i="2" l="1"/>
  <c r="D55" i="2"/>
  <c r="C57" i="2"/>
  <c r="C50" i="2"/>
  <c r="C55" i="2"/>
  <c r="G116" i="1"/>
  <c r="G106" i="1"/>
  <c r="G103" i="1"/>
  <c r="G100" i="1"/>
  <c r="G109" i="1" s="1"/>
  <c r="C56" i="2" l="1"/>
  <c r="D116" i="1"/>
  <c r="E116" i="1"/>
  <c r="F116" i="1"/>
  <c r="C116" i="1"/>
  <c r="C100" i="1" l="1"/>
  <c r="D100" i="1"/>
  <c r="E100" i="1"/>
  <c r="F100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J101" i="1"/>
  <c r="K102" i="1" s="1"/>
  <c r="K112" i="1" s="1"/>
  <c r="H102" i="1"/>
  <c r="J116" i="1" l="1"/>
  <c r="K101" i="1"/>
  <c r="C107" i="1"/>
  <c r="E106" i="1"/>
  <c r="E103" i="1"/>
  <c r="D106" i="1"/>
  <c r="D103" i="1"/>
  <c r="C106" i="1" l="1"/>
  <c r="C108" i="1" s="1"/>
  <c r="C103" i="1"/>
  <c r="C105" i="1" s="1"/>
  <c r="C104" i="1" l="1"/>
  <c r="F107" i="1" l="1"/>
  <c r="D109" i="1" l="1"/>
  <c r="E109" i="1"/>
  <c r="F101" i="1" l="1"/>
  <c r="F108" i="1" s="1"/>
  <c r="F109" i="1" s="1"/>
  <c r="F110" i="1" s="1"/>
  <c r="C109" i="1"/>
  <c r="C101" i="1"/>
  <c r="C110" i="1" s="1"/>
  <c r="C102" i="1"/>
  <c r="C111" i="1" s="1"/>
  <c r="F102" i="1" l="1"/>
</calcChain>
</file>

<file path=xl/sharedStrings.xml><?xml version="1.0" encoding="utf-8"?>
<sst xmlns="http://schemas.openxmlformats.org/spreadsheetml/2006/main" count="199" uniqueCount="120">
  <si>
    <t>Месторасположения</t>
  </si>
  <si>
    <t>№ п.п.</t>
  </si>
  <si>
    <t>Сумма затрат, тыс. руб.</t>
  </si>
  <si>
    <t>ИТОГО РЕМОНТ:</t>
  </si>
  <si>
    <t>МБ</t>
  </si>
  <si>
    <t>КБ</t>
  </si>
  <si>
    <t xml:space="preserve">Перечень объектов для предоставления муниципальному образованию город-курорт Сочи субсидии в рамках подпрограмма «Строительство, реконструкция, капитальный ремонт, ремонт и содержание автомобильных дорог регионального или межмуниципального значения Краснодарского края» государственной программы Краснодарского края «Развитие автомобильных дорог Краснодарского края» </t>
  </si>
  <si>
    <t>Протяженность, км</t>
  </si>
  <si>
    <t>Площадь, м2</t>
  </si>
  <si>
    <t>ИТОГО КАПИТАЛЬНЫЙ РЕМОНТ:</t>
  </si>
  <si>
    <t>ИТОГО РЕКОНСТРУКЦИЯ:</t>
  </si>
  <si>
    <t>ВСЕГО ЗАТРАТ</t>
  </si>
  <si>
    <t>Ремонт пер. Александровского от ПК00+00 ( ул. Дарвина) до ПК02+22 в Хостинском районе города Сочи</t>
  </si>
  <si>
    <t>Ремонт ул. Амбровой от ПК00+00 (ул. Кленовая) до ПК06+00 (дом №35) в Хостинском районе города Сочи</t>
  </si>
  <si>
    <t>Ремонт ул. Видовой от дома №1 до дома №30 в Хостинском районе города Сочи</t>
  </si>
  <si>
    <t>Ремонт ул. Дарвина  от ПК00+00 (ул. Сухумское шоссе) до ПК03+70  в Хостинском районе города Сочи</t>
  </si>
  <si>
    <t>Ремонт ул. Дорога на Большой Ахун  от дома № 14б до дома №11 в Хостинском районе города Сочи</t>
  </si>
  <si>
    <t>Ремонт ул. Звездной  от ПК00+00 (ул. Новороссийское шоссе) до ПК20+00  в Хостинском районе города Сочи</t>
  </si>
  <si>
    <t>Ремонт ул. Камо от ПК00+00 (дома №57 по ул. Дарвина) до ПК05+20  в Хостинском районе города Сочи</t>
  </si>
  <si>
    <t>Ремонт ул. Кленовой от дома №84 по ул. 20 Горно-Стрелковой Дивизии до дома №9 по ул. Кленовой в Хостинском районе города Сочи</t>
  </si>
  <si>
    <t>Ремонт ул. Фундучной  от ПК00+00 (ул. Механизаторов) до ПК32+00 в Хостинском районе города Сочи</t>
  </si>
  <si>
    <t>Ремонт пер. Грушевого от ПК 00+00 (ул. Абовяна) до ПК05+60 в Хостинском районе города Сочи</t>
  </si>
  <si>
    <t>Ремонт ул. Абовяна от ПК 00+00 (дом №220 по ул.Пластунская) ПК36+80 в Хостинском районе города Сочи</t>
  </si>
  <si>
    <t>Ремонт ул. Механизаторов  от ПК00+00 (ул. Тепличная) до ПК14+40 (ул. Фундучная)  в Хостинском районе города Сочи</t>
  </si>
  <si>
    <t>Ремонт ул. Пчеловодов от ПК 00+00 (ФАД А-147) до ПК 02+57 в Адлерском районе города Сочи</t>
  </si>
  <si>
    <t>Ремонт ул.Некрасова от ПК 00+00 (СОШ №66) до ПК 05+12 в Адлерском районе города Сочи</t>
  </si>
  <si>
    <t>Ремонт ул. Нагуляна от ПК 00+00 (ул. Светогорская) до ПК 37+14 в Адлерском районе города Сочи</t>
  </si>
  <si>
    <t>Ремонт ул. Ландышевой от ПК 00+00 (ул. Крымская) до ПК28+35 в Центральном районе города Сочи</t>
  </si>
  <si>
    <t>Ремонт пер. Хлебозаводского от ПК00+00 (ул. Чайковского) доПК 03+75 в Центральном районе города Сочи</t>
  </si>
  <si>
    <t>Ремонт ул. Туапсинской от ПК 00+00 до ПК 03+21 в Центральном районе города Сочи</t>
  </si>
  <si>
    <t>Ремонт пер. Горного от ПК 00+00 (ФАД А-147) до ПК 01+60 в Адлерском районе города Сочи</t>
  </si>
  <si>
    <t>Ремонт пер. Пасечного от ПК00+00 (ул. Пасечная) до ПК03+69 в Центральном районе города Сочи</t>
  </si>
  <si>
    <t>Ремонт пер. Рабочего от ПК 00+00 (ул. Красноармейская) до ПК 05+24 в Центральном районе города Сочи</t>
  </si>
  <si>
    <t>Ремонт пер. Ряжского от ПК 00+00 (ул. Красная) до ПК 04+00 в Центральном районе города Сочи</t>
  </si>
  <si>
    <t>Ремонт пер. Юртовского  от ПК00+00 (ул. Пластунская) до ПК 10+70 в Хостинском районе города Сочи</t>
  </si>
  <si>
    <t>Ремонт ул. Альпийской  от ПК00+00 (ул. Дагомысская) до ПК26+00 в Центральном районе города Сочи</t>
  </si>
  <si>
    <t>Ремонт ул. Ачмизова ПК00+00 (дом №1) до ПК25+18 Лазаревском районе города Сочи</t>
  </si>
  <si>
    <t>Ремонт ул. Бабушкина от ПК00+00 (ул. Туманяна) до ПК 05+00 в пос. Шаумяновка Лазаревском районе города Сочи</t>
  </si>
  <si>
    <t>Ремонт ул. Блинова от ПК 00+00 (ул. Коммунаров) до ПК 09+71 в Адлерском районе города Сочи</t>
  </si>
  <si>
    <t>Ремонт ул. Верхнеизвестинской от ПК 00+00 (ФАД А-147) до ПК 07+00 в Адлерском районе города Сочи</t>
  </si>
  <si>
    <t>Ремонт ул.Верхнехобзинской ПК00+00 (ФАД А-147) до ПК18+24 в Лазаревском районе города Сочи</t>
  </si>
  <si>
    <t>Ремонт ул. Ворошиловградской от ПК 00+00 (ФАД А-147) до ПК 27+20 в Адлерском внутригородском районе города Сочи</t>
  </si>
  <si>
    <t>Ремонт ул. Глазунова от ПК00+00 (дом №2) до ПК09+80 в Хостинском районе города Сочи</t>
  </si>
  <si>
    <t>Ремонт ул. Глинки от ПК 00+00 (ФАД А-147) до ПК 02+00 в Лазаревском районе города Сочи</t>
  </si>
  <si>
    <t>Ремонт ул. Гоголя от ПК 00+00 (ФАД А-147) до ПК 03+63 в Адлерском районе города Сочи</t>
  </si>
  <si>
    <t>Ремонт ул.Госпитальной от ПК00+00 (ул. Виноградная) до ПК07+22  в Центральном районе города Сочи</t>
  </si>
  <si>
    <t>Ремонт ул. Дачной от ПК 00+00 (ул. Петрозаводская) до ПК 02+50 в Адлерском районе города Сочи</t>
  </si>
  <si>
    <t>Ремонт ул. Защитников Кавказа от ПК 00+00 (ул. Калиновая) до ПК 29+00 в Адлерском районе города Сочи</t>
  </si>
  <si>
    <t>Ремонт ул.Зыхы ПК00+00 (пер.Тхытам) до ПК10+00 в Лазаревском районе города Сочи</t>
  </si>
  <si>
    <t>Ремонт ул. Иджеванской ПК00+00 (ул. Араратская) до ПК08+43 в Лазаревском районе города Сочи</t>
  </si>
  <si>
    <t>Ремонт ул. Календарной от ПК00+00 (ул. Обзорная) до ПК06+60 в Лазаревском районе города Сочи</t>
  </si>
  <si>
    <t>Ремонт ул. Калужской от ПК 00+00 (ул. Санаторная) до ПК 06+20  в Центральном районе города Сочи</t>
  </si>
  <si>
    <t>Ремонт ул. Кедровой от ПК00+00 (дом №7 ) до ПК04+60 в Лазаревском районе города Сочи</t>
  </si>
  <si>
    <t>Ремонт ул. Кишиневской от ПК 00+00 (ФАД А-147) до ПК 02+65 в Адлерском районе города Сочи</t>
  </si>
  <si>
    <t>Ремонт ул. Комсомольской  от ПК 00+00 (дом № 8) до ПК07+70  в Центральном районе города Сочи</t>
  </si>
  <si>
    <t>Ремонт ул. Котельной от ПК 00+00 (ул. Центральная ) до ПК 05+00 в Адлерском районе города Сочи</t>
  </si>
  <si>
    <t>Ремонт ул. Краево-Греческой от ПК00+00 (дом№ 46 по ул. Бытха) до ПК 15+00 и от ПК00+00 (дом №18) до ПК03+86 (ул. Бытха) в Хостинском районе города Сочи</t>
  </si>
  <si>
    <t>Ремонт ул. Красная Горка от ПК 00+00 (ул. Тюльпанов) до ПК 02+00 в Адлерском районе города Сочи</t>
  </si>
  <si>
    <t>Ремонт ул. Красной от ПК 00+00 (ул. Пионерская) до ПК 16+35  в Центральном районе города Сочи</t>
  </si>
  <si>
    <t>Ремонт ул. Красноармейской от ПК 00+00 (дом №29) до ПК 05+20 в Центральном районе города Сочи</t>
  </si>
  <si>
    <t>Ремонт ул. Крымской от ПК00+00 (дом №2А ) до ПК 08+50  в Центральном районе города Сочи</t>
  </si>
  <si>
    <t>Ремонт ул.Куприна от ПК00+00 (ФАД А-147) до ПК04+00 в Лазаревском районе города Сочи</t>
  </si>
  <si>
    <t>Ремонт ул. Кутаисской от ПК 00+00 (ул. Миндальная) до ПК 02+60 в Адлерском районе города Сочи</t>
  </si>
  <si>
    <t>Ремонт ул. Лазурная Долина от ПК 00+00 (ул. Петрозаводская) до ПК 20+00 в Адлерском районе города Сочи</t>
  </si>
  <si>
    <t>Ремонт ул. Липецкой от ПК 00+00 (ул.Брянская) до ПК 18+54 в Адлерском районе города Сочи</t>
  </si>
  <si>
    <t>Ремонт ул. Лучезарной ПК00+00 (ФАД А-147) до ПК05+85 в Лазаревском районе города Сочи</t>
  </si>
  <si>
    <t>Ремонт ул. Лыготх ПК00+00 (ул. Адыгахабль) до ПК04+99 в Лазаревском районе города Сочи</t>
  </si>
  <si>
    <t>Ремонт ул. Малиновой от ПК 00+00 (ул. Петрозаводская) до ПК 01+50 в Адлерском районе города Сочи</t>
  </si>
  <si>
    <t>Ремонт ул. Мацестинской от ул. Аллея Чалтенхема до дома №20 в Хостинском районе города Сочи</t>
  </si>
  <si>
    <t>Ремонт ул. Минеральной ПК00+00 (ул. Молодежная) до ПК05+42 в Лазаревском районе города Сочи</t>
  </si>
  <si>
    <t>Ремонт ул. Молодежной ПК00+00 (дом №36) до ПК 11+65 в Лазаревском районе города Сочи</t>
  </si>
  <si>
    <t>Ремонт ул. Новороссийское шоссе  от ПК00+00 (дом № 40) до ПК 42+00  в Хостинском районе города Сочи</t>
  </si>
  <si>
    <t>Ремонт ул. Новошкольной от ПК00+00 (ул. Славы) до ПК 03+00 в Лазаревском районе города Сочи</t>
  </si>
  <si>
    <t>Ремонт ул. Пластунской от ПК00+00 (дом №21) до ПК 09+30  в Центральном районе города Сочи</t>
  </si>
  <si>
    <t>Ремонт ул. Победы от ПК 00+00 (ул. Циолковского) до ПК 14+70 в Лазаревском районе города Сочи</t>
  </si>
  <si>
    <t>Ремонт ул. Поперечной от ПК00+00 (ул. Голенева) до ПК01+85 в Центральном районе города Сочи</t>
  </si>
  <si>
    <t>Ремонт ул. Речной от ПК 00+00 (дома №1) до ПК 05+00 в Лазаревском районе города Сочи</t>
  </si>
  <si>
    <t>Ремонт ул. Ростовской от ПК00+00 ( пер. Александровский) до ПК01+24 в Хостинском районе города Сочи</t>
  </si>
  <si>
    <t>Ремонт ул.Рязанской ПК00+00(ФАД А-147) до ПК06+63 в Лазаревском районе города Сочи</t>
  </si>
  <si>
    <t>Ремонт ул. Светлой от ПК00+00 (ул. Новороссийсское шоссе) до ПК 26+76 в Хостинском районе города Сочи</t>
  </si>
  <si>
    <t>Ремонт ул. Севастопольской от ПК 00+00 (ул. Тоннельная) до ПК 09+20 в Центральном районе города Сочи</t>
  </si>
  <si>
    <t>Ремонт ул. Суздальской от ПК 00+00 (ФАД А-147) до ПК 19+30 в Адлерском районе города Сочи</t>
  </si>
  <si>
    <t>Ремонт ул.Сухумское шоссе от ПК00+00 (дом №65) до ПК07+90 в Хостинском районе города Сочи</t>
  </si>
  <si>
    <t>Ремонт ул.Теучеж ПК00+00 (ул. Адыгахабль ) до ПК 06+43 в Лазаревском районе города Сочи</t>
  </si>
  <si>
    <t>Ремонт ул. Тимашевской от ПК 00+00 (дом №11) до ПК 11+00 в Адлерском районе города Сочи</t>
  </si>
  <si>
    <t>Ремонт ул. Тимирязева от ПК00+00 (ул.Донская ) до ПК 06+00  в Центральном районе города Сочи</t>
  </si>
  <si>
    <t>Ремонт ул. Троицкой от ПК 00+00 (ФАД А-147) до ПК 11+98 в Адлерском районе города Сочи</t>
  </si>
  <si>
    <t>Ремонт ул. Труда  от ПК00+00 (ул. Пластунская ) до ПК03+10  в Центральном районе города Сочи</t>
  </si>
  <si>
    <t>Ремонт ул. Туманяна ПК00+00(ФАД-147) до ПК16+63 в Лазаревском районе города Сочи</t>
  </si>
  <si>
    <t>Ремонт ул. Фестивальной от ПК00+00 (ФАД  А-147) до ПК05+00 в Лазаревском районе города Сочи</t>
  </si>
  <si>
    <t>Ремонт ул. Школьной от ПК 00+00 (ул. Володи Ульнова) до ПК 05+00 в Адлерском районе города Сочи</t>
  </si>
  <si>
    <t>Сумма затрат, на 1 м2тыс. руб.</t>
  </si>
  <si>
    <t>Ремонт ул. Араратской от дома №54 до дома №62 в с. Беранда Лазаревском районе города Сочи</t>
  </si>
  <si>
    <t>Ремонт ул. Калараша от ПК 00+00 (дом №1) до ПК 20+00 в Лазаревском районе города Сочи</t>
  </si>
  <si>
    <t>Ремонт ул. Краснодарской от ПК 00+00 (ул. Голенева) до ПК02+12 в Центральном районе города Сочи</t>
  </si>
  <si>
    <t>Ремонт ул.Череповецкой от ПК00+00 (ФАД  А-147) до ПК05+00 в Лазаревском районе города Сочи</t>
  </si>
  <si>
    <t>Ремонт ул. Энтузиастов от ПК 00+00 (ул. Калараша) до ПК 02+00 в Лазаревском районе города Сочи</t>
  </si>
  <si>
    <t>Ремонт ул. Бюраканской ПК00+00 (ФАД А-147) до ПК15+00 в Лазаревском районе города Сочи</t>
  </si>
  <si>
    <t>Ремонт ул.Холмской ПК00+00 (ул. Бюраканская) до ПК10+00 в Лазаревском районе города Сочи</t>
  </si>
  <si>
    <t>Ремонт ул. Старошоссейной от ПК00+00 (ул.Армавирская) до ПК05+00 в Лазаревском районе города Сочи</t>
  </si>
  <si>
    <t>Ремонт пер. Комбинатовского от ПК00+00 (ул. Армянская) до ПК09+83 в Хостинском районе города Сочи</t>
  </si>
  <si>
    <t>Ремонт пер. Привольного от ПК00+00 ( ул.Октября) до ПК01+00 в Хостинском районе города Сочи</t>
  </si>
  <si>
    <t>Ремонт ул. Братьев Аракелян от ПК00+00 (ул.Золотая) до ПК 12+08 в Лазаревском районе города Сочи</t>
  </si>
  <si>
    <t>Ремонт ул. Раевской от ПК 00+00 (ул. Краснофлотская) до ПК 11+95 в Адлерском районе города Сочи</t>
  </si>
  <si>
    <t>Ремонт ул. Тормахова Д.Д. от ПК 00+00 (ул. Аэродромная) до ПК07+30 в Лазаревском районе города Сочи</t>
  </si>
  <si>
    <t>Ремонт ул. Черноморской от ПК00+00 (ул. Театральная) до ПК 14+60 в Хостинском районе города Сочи</t>
  </si>
  <si>
    <t>Ремонт ул. Мостовой от ПК 00+00 (ул. Искры) до ПК42+24 в Адлерском районе города Сочи</t>
  </si>
  <si>
    <t>Ремонт ул. Новгородской  от ПК 00+00 (ФАД А-149) до ПК05+00 в Адлерском районе города Сочи</t>
  </si>
  <si>
    <t>Ремонт ул. Новогорной от ПК 00+00 (ФАД А-147) до ПК02+13 в Адлерском районе города Сочи</t>
  </si>
  <si>
    <t>ССР</t>
  </si>
  <si>
    <t>Ремонт ул. Асарэтх от ПК0+00 (ул. Левобережная) до ПК15+94 в Лазаревском районе города Сочи</t>
  </si>
  <si>
    <t>Приказ МКУ города Сочи "Управление автомобильных дорог" от 15.12.2016 г. №201-ок "Об утверждении сметной документации"</t>
  </si>
  <si>
    <t>Исполняющий обязанности Главы города Сочи</t>
  </si>
  <si>
    <t>Муниципальное казенное учреждение города Сочи "Управление автомобильных дорог"</t>
  </si>
  <si>
    <t>"УТВЕРЖДЕН"     "15" декабря 2016 года</t>
  </si>
  <si>
    <t>А</t>
  </si>
  <si>
    <t>К</t>
  </si>
  <si>
    <t>Т</t>
  </si>
  <si>
    <t>Сумма затрат по СД, тыс. руб.</t>
  </si>
  <si>
    <t>Ремонт ул. Троицкой от ПК00+00 (дом №61 ул. Троицкая) до ПК 11+98 в Адлерском районе города Сочи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</si>
</sst>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_-* #,##0_р_._-;\-* #,##0_р_._-;_-* &quot;-&quot;_р_._-;_-@_-"/>
    <numFmt numFmtId="166" formatCode="_-* #,##0.00_р_._-;\-* #,##0.00_р_._-;_-* &quot;-&quot;??_р_._-;_-@_-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_-* #,##0\ _р_._-;\-* #,##0\ _р_._-;_-* &quot;-&quot;\ _р_._-;_-@_-"/>
    <numFmt numFmtId="170" formatCode="_-* #,##0.00\ _р_._-;\-* #,##0.00\ _р_._-;_-* &quot;-&quot;??\ _р_._-;_-@_-"/>
    <numFmt numFmtId="171" formatCode="0.000"/>
    <numFmt numFmtId="172" formatCode="#,##0.00000"/>
  </numFmts>
  <fonts count="2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Pragmatica"/>
    </font>
    <font>
      <sz val="8"/>
      <name val="Optima"/>
      <family val="2"/>
    </font>
    <font>
      <sz val="10"/>
      <name val="Helv"/>
    </font>
    <font>
      <sz val="11"/>
      <color indexed="8"/>
      <name val="Calibri"/>
      <family val="2"/>
      <charset val="204"/>
    </font>
    <font>
      <sz val="10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5" fillId="0" borderId="0"/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0" borderId="3">
      <protection locked="0"/>
    </xf>
    <xf numFmtId="0" fontId="9" fillId="0" borderId="3">
      <protection locked="0"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/>
    <xf numFmtId="0" fontId="13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6" fillId="0" borderId="0"/>
    <xf numFmtId="0" fontId="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16" fillId="0" borderId="0"/>
  </cellStyleXfs>
  <cellXfs count="91">
    <xf numFmtId="0" fontId="0" fillId="0" borderId="0" xfId="0"/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1" fillId="0" borderId="0" xfId="0" applyNumberFormat="1" applyFont="1"/>
    <xf numFmtId="0" fontId="0" fillId="0" borderId="0" xfId="0" applyFill="1"/>
    <xf numFmtId="171" fontId="4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164" fontId="19" fillId="0" borderId="0" xfId="0" applyNumberFormat="1" applyFont="1"/>
    <xf numFmtId="4" fontId="18" fillId="0" borderId="0" xfId="0" applyNumberFormat="1" applyFont="1"/>
    <xf numFmtId="4" fontId="20" fillId="0" borderId="0" xfId="0" applyNumberFormat="1" applyFont="1"/>
    <xf numFmtId="4" fontId="20" fillId="2" borderId="1" xfId="0" applyNumberFormat="1" applyFont="1" applyFill="1" applyBorder="1" applyAlignment="1">
      <alignment horizontal="right" vertical="top" wrapText="1"/>
    </xf>
    <xf numFmtId="4" fontId="21" fillId="0" borderId="0" xfId="0" applyNumberFormat="1" applyFont="1"/>
    <xf numFmtId="0" fontId="1" fillId="0" borderId="0" xfId="0" applyFont="1" applyFill="1" applyBorder="1"/>
    <xf numFmtId="0" fontId="0" fillId="0" borderId="0" xfId="0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22" fillId="0" borderId="0" xfId="0" applyFont="1" applyFill="1"/>
    <xf numFmtId="0" fontId="22" fillId="0" borderId="0" xfId="0" applyFont="1" applyFill="1" applyAlignment="1">
      <alignment horizontal="left"/>
    </xf>
    <xf numFmtId="172" fontId="0" fillId="0" borderId="0" xfId="0" applyNumberFormat="1"/>
    <xf numFmtId="4" fontId="3" fillId="0" borderId="1" xfId="1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 vertical="center"/>
    </xf>
    <xf numFmtId="4" fontId="17" fillId="0" borderId="18" xfId="0" applyNumberFormat="1" applyFont="1" applyFill="1" applyBorder="1" applyAlignment="1">
      <alignment horizontal="center" vertical="center"/>
    </xf>
    <xf numFmtId="4" fontId="17" fillId="0" borderId="19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/>
    <xf numFmtId="4" fontId="22" fillId="0" borderId="0" xfId="0" applyNumberFormat="1" applyFont="1" applyFill="1" applyBorder="1"/>
    <xf numFmtId="4" fontId="22" fillId="0" borderId="0" xfId="0" applyNumberFormat="1" applyFont="1" applyFill="1"/>
    <xf numFmtId="2" fontId="0" fillId="0" borderId="0" xfId="0" applyNumberFormat="1"/>
    <xf numFmtId="4" fontId="0" fillId="0" borderId="0" xfId="0" applyNumberFormat="1"/>
    <xf numFmtId="4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171" fontId="3" fillId="0" borderId="1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164" fontId="0" fillId="0" borderId="0" xfId="0" applyNumberFormat="1" applyBorder="1"/>
    <xf numFmtId="0" fontId="23" fillId="0" borderId="0" xfId="0" applyFont="1" applyFill="1" applyBorder="1" applyAlignment="1" applyProtection="1">
      <alignment horizontal="center" vertical="center"/>
    </xf>
    <xf numFmtId="4" fontId="23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71" fontId="4" fillId="0" borderId="23" xfId="0" applyNumberFormat="1" applyFont="1" applyFill="1" applyBorder="1" applyAlignment="1">
      <alignment horizontal="center" vertical="center"/>
    </xf>
    <xf numFmtId="171" fontId="4" fillId="0" borderId="24" xfId="0" applyNumberFormat="1" applyFont="1" applyFill="1" applyBorder="1" applyAlignment="1">
      <alignment horizontal="center" vertical="center"/>
    </xf>
    <xf numFmtId="171" fontId="3" fillId="0" borderId="24" xfId="0" applyNumberFormat="1" applyFont="1" applyFill="1" applyBorder="1" applyAlignment="1">
      <alignment horizontal="center" vertical="center"/>
    </xf>
    <xf numFmtId="171" fontId="4" fillId="0" borderId="25" xfId="0" applyNumberFormat="1" applyFont="1" applyFill="1" applyBorder="1" applyAlignment="1">
      <alignment horizontal="center" vertical="center"/>
    </xf>
    <xf numFmtId="171" fontId="4" fillId="0" borderId="26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71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/>
    </xf>
    <xf numFmtId="0" fontId="17" fillId="0" borderId="6" xfId="0" applyFont="1" applyFill="1" applyBorder="1" applyAlignment="1">
      <alignment horizontal="right"/>
    </xf>
    <xf numFmtId="0" fontId="17" fillId="0" borderId="13" xfId="0" applyFont="1" applyFill="1" applyBorder="1" applyAlignment="1">
      <alignment horizontal="right"/>
    </xf>
    <xf numFmtId="0" fontId="17" fillId="0" borderId="7" xfId="0" applyFont="1" applyFill="1" applyBorder="1" applyAlignment="1">
      <alignment horizontal="right"/>
    </xf>
    <xf numFmtId="0" fontId="17" fillId="0" borderId="14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right"/>
    </xf>
    <xf numFmtId="0" fontId="17" fillId="0" borderId="16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 wrapText="1"/>
    </xf>
  </cellXfs>
  <cellStyles count="42">
    <cellStyle name="”ќђќ‘ћ‚›‰" xfId="2"/>
    <cellStyle name="”ќђќ‘ћ‚›‰ 2" xfId="3"/>
    <cellStyle name="”љ‘ђћ‚ђќќ›‰" xfId="4"/>
    <cellStyle name="”љ‘ђћ‚ђќќ›‰ 2" xfId="5"/>
    <cellStyle name="„…ќ…†ќ›‰" xfId="6"/>
    <cellStyle name="„…ќ…†ќ›‰ 2" xfId="7"/>
    <cellStyle name="‡ђѓћ‹ћ‚ћљ1" xfId="8"/>
    <cellStyle name="‡ђѓћ‹ћ‚ћљ1 2" xfId="9"/>
    <cellStyle name="‡ђѓћ‹ћ‚ћљ2" xfId="10"/>
    <cellStyle name="‡ђѓћ‹ћ‚ћљ2 2" xfId="11"/>
    <cellStyle name="’ћѓћ‚›‰" xfId="12"/>
    <cellStyle name="’ћѓћ‚›‰ 2" xfId="13"/>
    <cellStyle name="Comma [0]_Computer Price" xfId="14"/>
    <cellStyle name="Comma_Computer Price" xfId="15"/>
    <cellStyle name="Currency [0]_Computer Price" xfId="16"/>
    <cellStyle name="Currency_Computer Price" xfId="17"/>
    <cellStyle name="Normal_ASUS" xfId="18"/>
    <cellStyle name="normбlnм_laroux" xfId="19"/>
    <cellStyle name="Обычный" xfId="0" builtinId="0"/>
    <cellStyle name="Обычный 11" xfId="20"/>
    <cellStyle name="Обычный 2" xfId="21"/>
    <cellStyle name="Обычный 2 2" xfId="22"/>
    <cellStyle name="Обычный 3" xfId="23"/>
    <cellStyle name="Обычный 4" xfId="24"/>
    <cellStyle name="Обычный 4 2" xfId="25"/>
    <cellStyle name="Обычный 5" xfId="1"/>
    <cellStyle name="Обычный 6" xfId="26"/>
    <cellStyle name="Обычный 7" xfId="27"/>
    <cellStyle name="Обычный 8" xfId="41"/>
    <cellStyle name="Процентный 10" xfId="29"/>
    <cellStyle name="Процентный 2" xfId="30"/>
    <cellStyle name="Процентный 3" xfId="31"/>
    <cellStyle name="Процентный 4" xfId="32"/>
    <cellStyle name="Процентный 5" xfId="28"/>
    <cellStyle name="Стиль 1" xfId="33"/>
    <cellStyle name="Тысячи [0]_laroux" xfId="34"/>
    <cellStyle name="Тысячи_laroux" xfId="35"/>
    <cellStyle name="Финансовый 2" xfId="37"/>
    <cellStyle name="Финансовый 3" xfId="38"/>
    <cellStyle name="Финансовый 4" xfId="36"/>
    <cellStyle name="Џђћ–…ќ’ќ›‰" xfId="39"/>
    <cellStyle name="Џђћ–…ќ’ќ›‰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view="pageBreakPreview" topLeftCell="A82" zoomScale="60" zoomScaleNormal="77" zoomScalePageLayoutView="80" workbookViewId="0">
      <selection activeCell="L18" sqref="L18"/>
    </sheetView>
  </sheetViews>
  <sheetFormatPr defaultRowHeight="15"/>
  <cols>
    <col min="1" max="1" width="5.5703125" style="20" customWidth="1"/>
    <col min="2" max="2" width="100.5703125" style="21" customWidth="1"/>
    <col min="3" max="3" width="17.85546875" style="33" customWidth="1"/>
    <col min="4" max="4" width="12.5703125" style="5" customWidth="1"/>
    <col min="5" max="5" width="14.42578125" style="36" customWidth="1"/>
    <col min="6" max="6" width="17.85546875" style="3" customWidth="1"/>
    <col min="7" max="7" width="12.5703125" style="5" hidden="1" customWidth="1"/>
    <col min="8" max="8" width="19.140625" hidden="1" customWidth="1"/>
    <col min="9" max="9" width="25.85546875" hidden="1" customWidth="1"/>
    <col min="10" max="10" width="20.85546875" customWidth="1"/>
    <col min="11" max="11" width="17" customWidth="1"/>
    <col min="12" max="12" width="14.85546875" customWidth="1"/>
    <col min="13" max="13" width="15.5703125" style="22" customWidth="1"/>
  </cols>
  <sheetData>
    <row r="1" spans="1:13" s="1" customFormat="1" ht="94.5" customHeight="1">
      <c r="A1" s="70" t="s">
        <v>6</v>
      </c>
      <c r="B1" s="70"/>
      <c r="C1" s="70"/>
      <c r="D1" s="70"/>
      <c r="E1" s="70"/>
      <c r="F1" s="70"/>
      <c r="M1" s="22"/>
    </row>
    <row r="2" spans="1:13" ht="51" customHeight="1" thickBot="1">
      <c r="A2" s="55" t="s">
        <v>1</v>
      </c>
      <c r="B2" s="56" t="s">
        <v>0</v>
      </c>
      <c r="C2" s="57" t="s">
        <v>118</v>
      </c>
      <c r="D2" s="58" t="s">
        <v>7</v>
      </c>
      <c r="E2" s="59" t="s">
        <v>8</v>
      </c>
      <c r="F2" s="2" t="s">
        <v>2</v>
      </c>
      <c r="G2" s="49" t="s">
        <v>7</v>
      </c>
      <c r="H2" s="2" t="s">
        <v>91</v>
      </c>
      <c r="I2" s="42" t="s">
        <v>109</v>
      </c>
    </row>
    <row r="3" spans="1:13" ht="33.75" customHeight="1">
      <c r="A3" s="60">
        <v>1</v>
      </c>
      <c r="B3" s="61" t="s">
        <v>12</v>
      </c>
      <c r="C3" s="66">
        <v>723045</v>
      </c>
      <c r="D3" s="62">
        <v>0.222</v>
      </c>
      <c r="E3" s="65">
        <v>700</v>
      </c>
      <c r="F3" s="64">
        <v>758285</v>
      </c>
      <c r="G3" s="50">
        <v>0.222</v>
      </c>
      <c r="H3" s="34">
        <f t="shared" ref="H3:H32" si="0">F3/E3</f>
        <v>1083.2642857142857</v>
      </c>
      <c r="I3" s="48">
        <v>723.68499999999995</v>
      </c>
      <c r="J3" s="1" t="s">
        <v>111</v>
      </c>
    </row>
    <row r="4" spans="1:13" ht="33.75" customHeight="1">
      <c r="A4" s="60">
        <v>2</v>
      </c>
      <c r="B4" s="61" t="s">
        <v>30</v>
      </c>
      <c r="C4" s="66">
        <v>725344</v>
      </c>
      <c r="D4" s="62">
        <v>0.16</v>
      </c>
      <c r="E4" s="65">
        <v>560</v>
      </c>
      <c r="F4" s="24">
        <v>761165</v>
      </c>
      <c r="G4" s="51">
        <v>0.16</v>
      </c>
      <c r="H4" s="34">
        <f t="shared" si="0"/>
        <v>1359.2232142857142</v>
      </c>
      <c r="I4" s="48">
        <v>725.79200000000003</v>
      </c>
      <c r="J4" s="1" t="s">
        <v>112</v>
      </c>
    </row>
    <row r="5" spans="1:13" ht="33.75" customHeight="1">
      <c r="A5" s="60">
        <v>3</v>
      </c>
      <c r="B5" s="61" t="s">
        <v>21</v>
      </c>
      <c r="C5" s="66">
        <v>1685525</v>
      </c>
      <c r="D5" s="62">
        <v>0.56000000000000005</v>
      </c>
      <c r="E5" s="63">
        <v>1960</v>
      </c>
      <c r="F5" s="24">
        <v>1768545</v>
      </c>
      <c r="G5" s="51">
        <v>0.56000000000000005</v>
      </c>
      <c r="H5" s="34">
        <f t="shared" si="0"/>
        <v>902.31887755102036</v>
      </c>
      <c r="I5" s="48">
        <v>1686.354</v>
      </c>
      <c r="J5" s="1" t="s">
        <v>113</v>
      </c>
    </row>
    <row r="6" spans="1:13" ht="33.75" customHeight="1">
      <c r="A6" s="60">
        <v>4</v>
      </c>
      <c r="B6" s="61" t="s">
        <v>100</v>
      </c>
      <c r="C6" s="66">
        <v>3050295</v>
      </c>
      <c r="D6" s="62">
        <v>0.98299999999999998</v>
      </c>
      <c r="E6" s="63">
        <v>3500</v>
      </c>
      <c r="F6" s="24">
        <v>3200724</v>
      </c>
      <c r="G6" s="51">
        <v>0.98299999999999998</v>
      </c>
      <c r="H6" s="34">
        <f t="shared" si="0"/>
        <v>914.49257142857141</v>
      </c>
      <c r="I6" s="48">
        <v>3051.9780000000001</v>
      </c>
      <c r="J6" s="14" t="s">
        <v>114</v>
      </c>
    </row>
    <row r="7" spans="1:13" s="1" customFormat="1" ht="33.75" customHeight="1">
      <c r="A7" s="60">
        <v>5</v>
      </c>
      <c r="B7" s="61" t="s">
        <v>31</v>
      </c>
      <c r="C7" s="66">
        <v>1934826</v>
      </c>
      <c r="D7" s="62">
        <v>0.36899999999999999</v>
      </c>
      <c r="E7" s="63">
        <v>2214</v>
      </c>
      <c r="F7" s="24">
        <v>2030447</v>
      </c>
      <c r="G7" s="51">
        <v>0.36899999999999999</v>
      </c>
      <c r="H7" s="34">
        <f t="shared" si="0"/>
        <v>917.09439927732615</v>
      </c>
      <c r="I7" s="48">
        <v>1936.086</v>
      </c>
      <c r="M7" s="22"/>
    </row>
    <row r="8" spans="1:13" ht="33.75" customHeight="1">
      <c r="A8" s="60">
        <v>6</v>
      </c>
      <c r="B8" s="61" t="s">
        <v>101</v>
      </c>
      <c r="C8" s="66">
        <v>729760</v>
      </c>
      <c r="D8" s="62">
        <v>0.1</v>
      </c>
      <c r="E8" s="65">
        <v>550</v>
      </c>
      <c r="F8" s="24">
        <v>765913</v>
      </c>
      <c r="G8" s="51">
        <v>0.1</v>
      </c>
      <c r="H8" s="34">
        <f t="shared" si="0"/>
        <v>1392.5690909090908</v>
      </c>
      <c r="I8" s="48">
        <v>730.31799999999998</v>
      </c>
    </row>
    <row r="9" spans="1:13" ht="30.75" customHeight="1">
      <c r="A9" s="60">
        <v>7</v>
      </c>
      <c r="B9" s="61" t="s">
        <v>32</v>
      </c>
      <c r="C9" s="66">
        <v>2149243</v>
      </c>
      <c r="D9" s="62">
        <v>0.52400000000000002</v>
      </c>
      <c r="E9" s="63">
        <v>2620</v>
      </c>
      <c r="F9" s="24">
        <v>2255869</v>
      </c>
      <c r="G9" s="51">
        <v>0.52400000000000002</v>
      </c>
      <c r="H9" s="34">
        <f t="shared" si="0"/>
        <v>861.01870229007636</v>
      </c>
      <c r="I9" s="48">
        <v>2151.0329999999999</v>
      </c>
    </row>
    <row r="10" spans="1:13" ht="38.25" customHeight="1">
      <c r="A10" s="60">
        <v>8</v>
      </c>
      <c r="B10" s="61" t="s">
        <v>33</v>
      </c>
      <c r="C10" s="66">
        <v>1815297</v>
      </c>
      <c r="D10" s="62">
        <v>0.4</v>
      </c>
      <c r="E10" s="65">
        <v>1600</v>
      </c>
      <c r="F10" s="24">
        <v>1905169</v>
      </c>
      <c r="G10" s="51">
        <v>0.4</v>
      </c>
      <c r="H10" s="34">
        <f t="shared" si="0"/>
        <v>1190.7306249999999</v>
      </c>
      <c r="I10" s="48">
        <v>1816.63</v>
      </c>
    </row>
    <row r="11" spans="1:13" ht="35.25" customHeight="1">
      <c r="A11" s="60">
        <v>9</v>
      </c>
      <c r="B11" s="61" t="s">
        <v>28</v>
      </c>
      <c r="C11" s="66">
        <v>1496951</v>
      </c>
      <c r="D11" s="62">
        <v>0.375</v>
      </c>
      <c r="E11" s="63">
        <v>1650</v>
      </c>
      <c r="F11" s="24">
        <v>1571961</v>
      </c>
      <c r="G11" s="51">
        <v>0.375</v>
      </c>
      <c r="H11" s="34">
        <f t="shared" si="0"/>
        <v>952.70363636363641</v>
      </c>
      <c r="I11" s="48">
        <v>1498.905</v>
      </c>
    </row>
    <row r="12" spans="1:13" ht="35.25" customHeight="1">
      <c r="A12" s="60">
        <v>10</v>
      </c>
      <c r="B12" s="15" t="s">
        <v>34</v>
      </c>
      <c r="C12" s="23">
        <v>4842245</v>
      </c>
      <c r="D12" s="6">
        <v>1.07</v>
      </c>
      <c r="E12" s="38">
        <v>4815</v>
      </c>
      <c r="F12" s="24">
        <v>6172100</v>
      </c>
      <c r="G12" s="51">
        <v>1.07</v>
      </c>
      <c r="H12" s="34">
        <f t="shared" si="0"/>
        <v>1281.8483904465213</v>
      </c>
      <c r="I12" s="48">
        <v>5885.2650000000003</v>
      </c>
    </row>
    <row r="13" spans="1:13" s="1" customFormat="1" ht="35.25" customHeight="1">
      <c r="A13" s="60">
        <v>11</v>
      </c>
      <c r="B13" s="61" t="s">
        <v>22</v>
      </c>
      <c r="C13" s="66">
        <v>17826789</v>
      </c>
      <c r="D13" s="62">
        <v>3.68</v>
      </c>
      <c r="E13" s="63">
        <v>21960</v>
      </c>
      <c r="F13" s="24">
        <v>18714361</v>
      </c>
      <c r="G13" s="51">
        <v>3.68</v>
      </c>
      <c r="H13" s="34">
        <f t="shared" si="0"/>
        <v>852.20223132969033</v>
      </c>
      <c r="I13" s="48">
        <v>17844.651000000002</v>
      </c>
      <c r="M13" s="22"/>
    </row>
    <row r="14" spans="1:13" ht="35.25" customHeight="1">
      <c r="A14" s="60">
        <v>12</v>
      </c>
      <c r="B14" s="61" t="s">
        <v>35</v>
      </c>
      <c r="C14" s="66">
        <v>14541126</v>
      </c>
      <c r="D14" s="62">
        <v>2.6</v>
      </c>
      <c r="E14" s="63">
        <v>20800</v>
      </c>
      <c r="F14" s="24">
        <v>15266983</v>
      </c>
      <c r="G14" s="51">
        <v>2.6</v>
      </c>
      <c r="H14" s="34">
        <f t="shared" si="0"/>
        <v>733.98956730769225</v>
      </c>
      <c r="I14" s="48">
        <v>14557.482</v>
      </c>
    </row>
    <row r="15" spans="1:13" ht="35.25" customHeight="1">
      <c r="A15" s="60">
        <v>13</v>
      </c>
      <c r="B15" s="15" t="s">
        <v>13</v>
      </c>
      <c r="C15" s="24">
        <v>267572</v>
      </c>
      <c r="D15" s="6">
        <v>0.6</v>
      </c>
      <c r="E15" s="38">
        <v>162</v>
      </c>
      <c r="F15" s="24">
        <v>341057</v>
      </c>
      <c r="G15" s="51">
        <v>0.6</v>
      </c>
      <c r="H15" s="34">
        <f t="shared" si="0"/>
        <v>2105.2901234567903</v>
      </c>
      <c r="I15" s="48">
        <v>325.20800000000003</v>
      </c>
    </row>
    <row r="16" spans="1:13" ht="35.25" customHeight="1">
      <c r="A16" s="60">
        <v>14</v>
      </c>
      <c r="B16" s="15" t="s">
        <v>92</v>
      </c>
      <c r="C16" s="24">
        <v>1910806</v>
      </c>
      <c r="D16" s="6">
        <v>0.5</v>
      </c>
      <c r="E16" s="38">
        <v>2000</v>
      </c>
      <c r="F16" s="24">
        <v>2435583</v>
      </c>
      <c r="G16" s="51">
        <v>0.5</v>
      </c>
      <c r="H16" s="34">
        <f t="shared" si="0"/>
        <v>1217.7915</v>
      </c>
      <c r="I16" s="48">
        <v>2322.3939999999998</v>
      </c>
    </row>
    <row r="17" spans="1:13" s="1" customFormat="1" ht="35.25" customHeight="1">
      <c r="A17" s="60">
        <v>15</v>
      </c>
      <c r="B17" s="15" t="s">
        <v>110</v>
      </c>
      <c r="C17" s="24">
        <v>8804289</v>
      </c>
      <c r="D17" s="6">
        <v>1.5940000000000001</v>
      </c>
      <c r="E17" s="38">
        <v>7491.8</v>
      </c>
      <c r="F17" s="24">
        <v>11222264</v>
      </c>
      <c r="G17" s="51">
        <v>1.5940000000000001</v>
      </c>
      <c r="H17" s="34"/>
      <c r="I17" s="48">
        <v>10700.732</v>
      </c>
      <c r="M17" s="22"/>
    </row>
    <row r="18" spans="1:13" ht="35.25" customHeight="1">
      <c r="A18" s="60">
        <v>16</v>
      </c>
      <c r="B18" s="15" t="s">
        <v>36</v>
      </c>
      <c r="C18" s="24">
        <v>12828599</v>
      </c>
      <c r="D18" s="6">
        <v>2.5179999999999998</v>
      </c>
      <c r="E18" s="38">
        <v>12590</v>
      </c>
      <c r="F18" s="24">
        <v>16351795</v>
      </c>
      <c r="G18" s="51">
        <v>2.5179999999999998</v>
      </c>
      <c r="H18" s="34">
        <f t="shared" si="0"/>
        <v>1298.7922954725973</v>
      </c>
      <c r="I18" s="48">
        <v>15591.879000000001</v>
      </c>
    </row>
    <row r="19" spans="1:13" s="1" customFormat="1" ht="35.25" customHeight="1">
      <c r="A19" s="60">
        <v>17</v>
      </c>
      <c r="B19" s="15" t="s">
        <v>37</v>
      </c>
      <c r="C19" s="24">
        <v>3159550</v>
      </c>
      <c r="D19" s="6">
        <v>0.5</v>
      </c>
      <c r="E19" s="38">
        <v>2000</v>
      </c>
      <c r="F19" s="24">
        <v>4027276</v>
      </c>
      <c r="G19" s="51">
        <v>0.5</v>
      </c>
      <c r="H19" s="34">
        <f t="shared" si="0"/>
        <v>2013.6379999999999</v>
      </c>
      <c r="I19" s="48">
        <v>3840.1179999999999</v>
      </c>
      <c r="M19" s="22"/>
    </row>
    <row r="20" spans="1:13" ht="35.25" customHeight="1">
      <c r="A20" s="60">
        <v>18</v>
      </c>
      <c r="B20" s="15" t="s">
        <v>38</v>
      </c>
      <c r="C20" s="24">
        <v>4193677</v>
      </c>
      <c r="D20" s="6">
        <v>0.97099999999999997</v>
      </c>
      <c r="E20" s="38">
        <v>3884</v>
      </c>
      <c r="F20" s="24">
        <v>5345412</v>
      </c>
      <c r="G20" s="51">
        <v>0.97099999999999997</v>
      </c>
      <c r="H20" s="34">
        <f t="shared" si="0"/>
        <v>1376.264675592173</v>
      </c>
      <c r="I20" s="48">
        <v>5096.9949999999999</v>
      </c>
    </row>
    <row r="21" spans="1:13" ht="35.25" customHeight="1">
      <c r="A21" s="60">
        <v>19</v>
      </c>
      <c r="B21" s="61" t="s">
        <v>102</v>
      </c>
      <c r="C21" s="66">
        <v>3116238</v>
      </c>
      <c r="D21" s="62">
        <v>1.208</v>
      </c>
      <c r="E21" s="63">
        <v>3624</v>
      </c>
      <c r="F21" s="24">
        <v>3271033</v>
      </c>
      <c r="G21" s="51">
        <v>1.208</v>
      </c>
      <c r="H21" s="34">
        <f t="shared" si="0"/>
        <v>902.60292494481234</v>
      </c>
      <c r="I21" s="48">
        <v>3119.0189999999998</v>
      </c>
    </row>
    <row r="22" spans="1:13" ht="35.25" customHeight="1">
      <c r="A22" s="60">
        <v>20</v>
      </c>
      <c r="B22" s="15" t="s">
        <v>97</v>
      </c>
      <c r="C22" s="24">
        <v>8808154</v>
      </c>
      <c r="D22" s="6">
        <v>1.5</v>
      </c>
      <c r="E22" s="38">
        <v>9000</v>
      </c>
      <c r="F22" s="24">
        <v>11227190</v>
      </c>
      <c r="G22" s="51">
        <v>1.5</v>
      </c>
      <c r="H22" s="34">
        <f t="shared" si="0"/>
        <v>1247.4655555555555</v>
      </c>
      <c r="I22" s="48">
        <v>10705.431</v>
      </c>
    </row>
    <row r="23" spans="1:13" s="1" customFormat="1" ht="35.25" customHeight="1">
      <c r="A23" s="60">
        <v>21</v>
      </c>
      <c r="B23" s="15" t="s">
        <v>39</v>
      </c>
      <c r="C23" s="24">
        <v>4421276</v>
      </c>
      <c r="D23" s="6">
        <v>0.7</v>
      </c>
      <c r="E23" s="38">
        <v>4200</v>
      </c>
      <c r="F23" s="24">
        <v>5635517</v>
      </c>
      <c r="G23" s="51">
        <v>0.7</v>
      </c>
      <c r="H23" s="34">
        <f t="shared" si="0"/>
        <v>1341.7897619047619</v>
      </c>
      <c r="I23" s="48">
        <v>5373.6180000000004</v>
      </c>
      <c r="M23" s="22"/>
    </row>
    <row r="24" spans="1:13" s="1" customFormat="1" ht="35.25" customHeight="1">
      <c r="A24" s="60">
        <v>22</v>
      </c>
      <c r="B24" s="15" t="s">
        <v>40</v>
      </c>
      <c r="C24" s="24">
        <v>7073655</v>
      </c>
      <c r="D24" s="6">
        <v>1.8240000000000001</v>
      </c>
      <c r="E24" s="38">
        <v>7296</v>
      </c>
      <c r="F24" s="24">
        <v>9016335</v>
      </c>
      <c r="G24" s="51">
        <v>1.8240000000000001</v>
      </c>
      <c r="H24" s="34">
        <f t="shared" si="0"/>
        <v>1235.7915296052631</v>
      </c>
      <c r="I24" s="48">
        <v>8597.32</v>
      </c>
      <c r="M24" s="22"/>
    </row>
    <row r="25" spans="1:13" s="1" customFormat="1" ht="35.25" customHeight="1">
      <c r="A25" s="60">
        <v>23</v>
      </c>
      <c r="B25" s="15" t="s">
        <v>14</v>
      </c>
      <c r="C25" s="24">
        <v>2704286</v>
      </c>
      <c r="D25" s="6">
        <v>0.9</v>
      </c>
      <c r="E25" s="38">
        <v>3150</v>
      </c>
      <c r="F25" s="24">
        <v>3446981</v>
      </c>
      <c r="G25" s="51">
        <v>0.9</v>
      </c>
      <c r="H25" s="34">
        <f t="shared" si="0"/>
        <v>1094.2796825396824</v>
      </c>
      <c r="I25" s="48">
        <v>3286.79</v>
      </c>
      <c r="M25" s="22"/>
    </row>
    <row r="26" spans="1:13" s="1" customFormat="1" ht="35.25" customHeight="1">
      <c r="A26" s="60">
        <v>24</v>
      </c>
      <c r="B26" s="15" t="s">
        <v>41</v>
      </c>
      <c r="C26" s="24">
        <v>14611288</v>
      </c>
      <c r="D26" s="6">
        <v>2.72</v>
      </c>
      <c r="E26" s="38">
        <v>10880</v>
      </c>
      <c r="F26" s="24">
        <v>18624073</v>
      </c>
      <c r="G26" s="51">
        <v>2.72</v>
      </c>
      <c r="H26" s="34">
        <f t="shared" si="0"/>
        <v>1711.7714154411765</v>
      </c>
      <c r="I26" s="48">
        <v>17758.560000000001</v>
      </c>
      <c r="J26" s="1" t="s">
        <v>111</v>
      </c>
      <c r="M26" s="22"/>
    </row>
    <row r="27" spans="1:13" s="1" customFormat="1" ht="35.25" customHeight="1">
      <c r="A27" s="60">
        <v>25</v>
      </c>
      <c r="B27" s="15" t="s">
        <v>42</v>
      </c>
      <c r="C27" s="24">
        <v>5666245</v>
      </c>
      <c r="D27" s="6">
        <v>0.98</v>
      </c>
      <c r="E27" s="38">
        <v>6300</v>
      </c>
      <c r="F27" s="24">
        <v>7222400</v>
      </c>
      <c r="G27" s="51">
        <v>0.98</v>
      </c>
      <c r="H27" s="34">
        <f t="shared" si="0"/>
        <v>1146.4126984126983</v>
      </c>
      <c r="I27" s="48">
        <v>6886.7539999999999</v>
      </c>
      <c r="J27" s="1" t="s">
        <v>112</v>
      </c>
      <c r="M27" s="22"/>
    </row>
    <row r="28" spans="1:13" s="1" customFormat="1" ht="35.25" customHeight="1">
      <c r="A28" s="60">
        <v>26</v>
      </c>
      <c r="B28" s="15" t="s">
        <v>43</v>
      </c>
      <c r="C28" s="24">
        <v>1294602</v>
      </c>
      <c r="D28" s="6">
        <v>0.2</v>
      </c>
      <c r="E28" s="38">
        <v>1200</v>
      </c>
      <c r="F28" s="24">
        <v>1650146</v>
      </c>
      <c r="G28" s="51">
        <v>0.2</v>
      </c>
      <c r="H28" s="34">
        <f t="shared" si="0"/>
        <v>1375.1216666666667</v>
      </c>
      <c r="I28" s="48">
        <v>1573.4590000000001</v>
      </c>
      <c r="J28" s="1" t="s">
        <v>113</v>
      </c>
      <c r="M28" s="22"/>
    </row>
    <row r="29" spans="1:13" s="1" customFormat="1" ht="35.25" customHeight="1">
      <c r="A29" s="60">
        <v>27</v>
      </c>
      <c r="B29" s="15" t="s">
        <v>44</v>
      </c>
      <c r="C29" s="24">
        <v>1971536</v>
      </c>
      <c r="D29" s="6">
        <v>0.36299999999999999</v>
      </c>
      <c r="E29" s="38">
        <v>2904</v>
      </c>
      <c r="F29" s="24">
        <v>2512991</v>
      </c>
      <c r="G29" s="51">
        <v>0.36299999999999999</v>
      </c>
      <c r="H29" s="34">
        <f t="shared" si="0"/>
        <v>865.35502754820936</v>
      </c>
      <c r="I29" s="48">
        <v>2396.2049999999999</v>
      </c>
      <c r="J29" s="14" t="s">
        <v>114</v>
      </c>
      <c r="M29" s="22"/>
    </row>
    <row r="30" spans="1:13" s="1" customFormat="1" ht="35.25" customHeight="1">
      <c r="A30" s="60">
        <v>28</v>
      </c>
      <c r="B30" s="15" t="s">
        <v>45</v>
      </c>
      <c r="C30" s="24">
        <v>3208981</v>
      </c>
      <c r="D30" s="6">
        <v>0.72199999999999998</v>
      </c>
      <c r="E30" s="38">
        <v>3971</v>
      </c>
      <c r="F30" s="24">
        <v>4090282</v>
      </c>
      <c r="G30" s="51">
        <v>0.72199999999999998</v>
      </c>
      <c r="H30" s="34">
        <f t="shared" si="0"/>
        <v>1030.0382775119617</v>
      </c>
      <c r="I30" s="48">
        <v>3900.1950000000002</v>
      </c>
      <c r="M30" s="22"/>
    </row>
    <row r="31" spans="1:13" s="1" customFormat="1" ht="35.25" customHeight="1">
      <c r="A31" s="60">
        <v>29</v>
      </c>
      <c r="B31" s="15" t="s">
        <v>15</v>
      </c>
      <c r="C31" s="24">
        <v>2579107</v>
      </c>
      <c r="D31" s="6">
        <v>0.37</v>
      </c>
      <c r="E31" s="38">
        <v>3550</v>
      </c>
      <c r="F31" s="24">
        <v>3287422</v>
      </c>
      <c r="G31" s="51">
        <v>0.37</v>
      </c>
      <c r="H31" s="34">
        <f t="shared" si="0"/>
        <v>926.03436619718309</v>
      </c>
      <c r="I31" s="48">
        <v>3134.6469999999999</v>
      </c>
      <c r="M31" s="22"/>
    </row>
    <row r="32" spans="1:13" s="1" customFormat="1" ht="35.25" customHeight="1">
      <c r="A32" s="60">
        <v>30</v>
      </c>
      <c r="B32" s="15" t="s">
        <v>46</v>
      </c>
      <c r="C32" s="24">
        <v>1057575</v>
      </c>
      <c r="D32" s="6">
        <v>0.25</v>
      </c>
      <c r="E32" s="38">
        <v>1000</v>
      </c>
      <c r="F32" s="24">
        <v>1348024</v>
      </c>
      <c r="G32" s="51">
        <v>0.25</v>
      </c>
      <c r="H32" s="34">
        <f t="shared" si="0"/>
        <v>1348.0239999999999</v>
      </c>
      <c r="I32" s="48">
        <v>1285.376</v>
      </c>
      <c r="M32" s="22"/>
    </row>
    <row r="33" spans="1:13" s="1" customFormat="1" ht="35.25" customHeight="1">
      <c r="A33" s="60">
        <v>31</v>
      </c>
      <c r="B33" s="61" t="s">
        <v>16</v>
      </c>
      <c r="C33" s="66">
        <v>2123041</v>
      </c>
      <c r="D33" s="62">
        <v>0.42</v>
      </c>
      <c r="E33" s="63">
        <v>2550</v>
      </c>
      <c r="F33" s="24">
        <v>2227232</v>
      </c>
      <c r="G33" s="51">
        <v>0.42</v>
      </c>
      <c r="H33" s="34">
        <f t="shared" ref="H33:H60" si="1">F33/E33</f>
        <v>873.42431372549015</v>
      </c>
      <c r="I33" s="48">
        <v>2123.7280000000001</v>
      </c>
      <c r="M33" s="22"/>
    </row>
    <row r="34" spans="1:13" s="1" customFormat="1" ht="35.25" customHeight="1">
      <c r="A34" s="60">
        <v>32</v>
      </c>
      <c r="B34" s="15" t="s">
        <v>47</v>
      </c>
      <c r="C34" s="24">
        <v>12253939</v>
      </c>
      <c r="D34" s="6">
        <v>2.9</v>
      </c>
      <c r="E34" s="38">
        <v>13050</v>
      </c>
      <c r="F34" s="24">
        <v>15619312</v>
      </c>
      <c r="G34" s="51">
        <v>2.9</v>
      </c>
      <c r="H34" s="34">
        <f t="shared" si="1"/>
        <v>1196.8821455938698</v>
      </c>
      <c r="I34" s="48">
        <v>14893.437</v>
      </c>
      <c r="M34" s="22"/>
    </row>
    <row r="35" spans="1:13" s="1" customFormat="1" ht="35.25" customHeight="1">
      <c r="A35" s="60">
        <v>33</v>
      </c>
      <c r="B35" s="61" t="s">
        <v>17</v>
      </c>
      <c r="C35" s="66">
        <v>8347631</v>
      </c>
      <c r="D35" s="62">
        <v>2</v>
      </c>
      <c r="E35" s="63">
        <v>8550</v>
      </c>
      <c r="F35" s="24">
        <v>8762745</v>
      </c>
      <c r="G35" s="51">
        <v>2</v>
      </c>
      <c r="H35" s="34">
        <f t="shared" si="1"/>
        <v>1024.8824561403508</v>
      </c>
      <c r="I35" s="48">
        <v>8355.5149999999994</v>
      </c>
      <c r="M35" s="22"/>
    </row>
    <row r="36" spans="1:13" s="1" customFormat="1" ht="35.25" customHeight="1">
      <c r="A36" s="60">
        <v>34</v>
      </c>
      <c r="B36" s="15" t="s">
        <v>48</v>
      </c>
      <c r="C36" s="24">
        <v>5523814</v>
      </c>
      <c r="D36" s="6">
        <v>1</v>
      </c>
      <c r="E36" s="38">
        <v>5000</v>
      </c>
      <c r="F36" s="24">
        <v>7040852</v>
      </c>
      <c r="G36" s="51">
        <v>1</v>
      </c>
      <c r="H36" s="34">
        <f t="shared" si="1"/>
        <v>1408.1704</v>
      </c>
      <c r="I36" s="48">
        <v>6713.6440000000002</v>
      </c>
      <c r="M36" s="22"/>
    </row>
    <row r="37" spans="1:13" s="1" customFormat="1" ht="35.25" customHeight="1">
      <c r="A37" s="60">
        <v>35</v>
      </c>
      <c r="B37" s="15" t="s">
        <v>49</v>
      </c>
      <c r="C37" s="24">
        <v>5397684</v>
      </c>
      <c r="D37" s="6">
        <v>0.84299999999999997</v>
      </c>
      <c r="E37" s="38">
        <v>5227</v>
      </c>
      <c r="F37" s="24">
        <v>6880082</v>
      </c>
      <c r="G37" s="51">
        <v>0.84299999999999997</v>
      </c>
      <c r="H37" s="34">
        <f t="shared" si="1"/>
        <v>1316.2582743447483</v>
      </c>
      <c r="I37" s="48">
        <v>6560.3440000000001</v>
      </c>
      <c r="M37" s="22"/>
    </row>
    <row r="38" spans="1:13" s="1" customFormat="1" ht="35.25" customHeight="1">
      <c r="A38" s="60">
        <v>36</v>
      </c>
      <c r="B38" s="61" t="s">
        <v>93</v>
      </c>
      <c r="C38" s="66">
        <v>12878899</v>
      </c>
      <c r="D38" s="62">
        <v>2</v>
      </c>
      <c r="E38" s="63">
        <v>14000</v>
      </c>
      <c r="F38" s="24">
        <v>13511035</v>
      </c>
      <c r="G38" s="51">
        <v>2</v>
      </c>
      <c r="H38" s="34">
        <f t="shared" si="1"/>
        <v>965.07392857142861</v>
      </c>
      <c r="I38" s="48">
        <v>12883.138999999999</v>
      </c>
      <c r="M38" s="22"/>
    </row>
    <row r="39" spans="1:13" s="1" customFormat="1" ht="35.25" customHeight="1">
      <c r="A39" s="60">
        <v>37</v>
      </c>
      <c r="B39" s="61" t="s">
        <v>50</v>
      </c>
      <c r="C39" s="66">
        <v>4450987</v>
      </c>
      <c r="D39" s="62">
        <v>0.66</v>
      </c>
      <c r="E39" s="63">
        <v>2442</v>
      </c>
      <c r="F39" s="24">
        <v>4678506</v>
      </c>
      <c r="G39" s="51">
        <v>0.66</v>
      </c>
      <c r="H39" s="34">
        <f t="shared" si="1"/>
        <v>1915.8501228501229</v>
      </c>
      <c r="I39" s="48">
        <v>4461.0829999999996</v>
      </c>
      <c r="M39" s="22"/>
    </row>
    <row r="40" spans="1:13" s="1" customFormat="1" ht="35.25" customHeight="1">
      <c r="A40" s="60">
        <v>38</v>
      </c>
      <c r="B40" s="15" t="s">
        <v>51</v>
      </c>
      <c r="C40" s="24">
        <v>1633503</v>
      </c>
      <c r="D40" s="6">
        <v>0.62</v>
      </c>
      <c r="E40" s="38">
        <v>2418</v>
      </c>
      <c r="F40" s="24">
        <v>2082122</v>
      </c>
      <c r="G40" s="51">
        <v>0.62</v>
      </c>
      <c r="H40" s="34">
        <f t="shared" si="1"/>
        <v>861.09263854425149</v>
      </c>
      <c r="I40" s="48">
        <v>1985.3589999999999</v>
      </c>
      <c r="M40" s="22"/>
    </row>
    <row r="41" spans="1:13" s="1" customFormat="1" ht="35.25" customHeight="1">
      <c r="A41" s="60">
        <v>39</v>
      </c>
      <c r="B41" s="15" t="s">
        <v>18</v>
      </c>
      <c r="C41" s="24">
        <v>1586597</v>
      </c>
      <c r="D41" s="6">
        <v>0.52</v>
      </c>
      <c r="E41" s="38">
        <v>2000</v>
      </c>
      <c r="F41" s="24">
        <v>2022334</v>
      </c>
      <c r="G41" s="51">
        <v>0.52</v>
      </c>
      <c r="H41" s="34">
        <f t="shared" si="1"/>
        <v>1011.167</v>
      </c>
      <c r="I41" s="48">
        <v>1928.35</v>
      </c>
      <c r="M41" s="22"/>
    </row>
    <row r="42" spans="1:13" s="1" customFormat="1" ht="35.25" customHeight="1">
      <c r="A42" s="60">
        <v>40</v>
      </c>
      <c r="B42" s="15" t="s">
        <v>52</v>
      </c>
      <c r="C42" s="24">
        <v>2558510</v>
      </c>
      <c r="D42" s="6">
        <v>0.46</v>
      </c>
      <c r="E42" s="38">
        <v>1840</v>
      </c>
      <c r="F42" s="24">
        <v>3261170</v>
      </c>
      <c r="G42" s="51">
        <v>0.46</v>
      </c>
      <c r="H42" s="34">
        <f t="shared" si="1"/>
        <v>1772.375</v>
      </c>
      <c r="I42" s="48">
        <v>3109.6129999999998</v>
      </c>
      <c r="M42" s="22"/>
    </row>
    <row r="43" spans="1:13" s="1" customFormat="1" ht="35.25" customHeight="1">
      <c r="A43" s="60">
        <v>41</v>
      </c>
      <c r="B43" s="15" t="s">
        <v>53</v>
      </c>
      <c r="C43" s="24">
        <v>1038301</v>
      </c>
      <c r="D43" s="6">
        <v>0.26500000000000001</v>
      </c>
      <c r="E43" s="38">
        <v>980.5</v>
      </c>
      <c r="F43" s="24">
        <v>1323456</v>
      </c>
      <c r="G43" s="51">
        <v>0.26500000000000001</v>
      </c>
      <c r="H43" s="34">
        <f t="shared" si="1"/>
        <v>1349.7766445690975</v>
      </c>
      <c r="I43" s="48">
        <v>1261.952</v>
      </c>
      <c r="M43" s="22"/>
    </row>
    <row r="44" spans="1:13" s="1" customFormat="1" ht="35.25" customHeight="1">
      <c r="A44" s="60">
        <v>42</v>
      </c>
      <c r="B44" s="15" t="s">
        <v>19</v>
      </c>
      <c r="C44" s="24">
        <v>651620</v>
      </c>
      <c r="D44" s="6">
        <v>0.32</v>
      </c>
      <c r="E44" s="38">
        <v>795</v>
      </c>
      <c r="F44" s="24">
        <v>830578</v>
      </c>
      <c r="G44" s="51">
        <v>0.32</v>
      </c>
      <c r="H44" s="34">
        <f t="shared" si="1"/>
        <v>1044.7522012578615</v>
      </c>
      <c r="I44" s="48">
        <v>791.98</v>
      </c>
      <c r="M44" s="22"/>
    </row>
    <row r="45" spans="1:13" s="1" customFormat="1" ht="35.25" customHeight="1">
      <c r="A45" s="60">
        <v>43</v>
      </c>
      <c r="B45" s="61" t="s">
        <v>54</v>
      </c>
      <c r="C45" s="66">
        <v>2603238</v>
      </c>
      <c r="D45" s="62">
        <v>0.77</v>
      </c>
      <c r="E45" s="63">
        <v>3080</v>
      </c>
      <c r="F45" s="24">
        <v>2731696</v>
      </c>
      <c r="G45" s="51">
        <v>0.77</v>
      </c>
      <c r="H45" s="34">
        <f t="shared" si="1"/>
        <v>886.91428571428571</v>
      </c>
      <c r="I45" s="48">
        <v>2604.748</v>
      </c>
      <c r="M45" s="22"/>
    </row>
    <row r="46" spans="1:13" s="1" customFormat="1" ht="35.25" customHeight="1" thickBot="1">
      <c r="A46" s="60">
        <v>44</v>
      </c>
      <c r="B46" s="15" t="s">
        <v>55</v>
      </c>
      <c r="C46" s="24">
        <v>2130079</v>
      </c>
      <c r="D46" s="6">
        <v>0.5</v>
      </c>
      <c r="E46" s="38">
        <v>2000</v>
      </c>
      <c r="F46" s="24">
        <v>2715075</v>
      </c>
      <c r="G46" s="51">
        <v>0.5</v>
      </c>
      <c r="H46" s="34">
        <f t="shared" si="1"/>
        <v>1357.5374999999999</v>
      </c>
      <c r="I46" s="48">
        <v>2588.8980000000001</v>
      </c>
      <c r="M46" s="22"/>
    </row>
    <row r="47" spans="1:13" s="1" customFormat="1" ht="35.25" customHeight="1">
      <c r="A47" s="60">
        <v>45</v>
      </c>
      <c r="B47" s="15" t="s">
        <v>56</v>
      </c>
      <c r="C47" s="24">
        <v>5319185</v>
      </c>
      <c r="D47" s="6">
        <v>1.8859999999999999</v>
      </c>
      <c r="E47" s="38">
        <v>7700</v>
      </c>
      <c r="F47" s="24">
        <v>6780025</v>
      </c>
      <c r="G47" s="50">
        <v>1.8859999999999999</v>
      </c>
      <c r="H47" s="34">
        <f t="shared" si="1"/>
        <v>880.52272727272725</v>
      </c>
      <c r="I47" s="48">
        <v>6464.9380000000001</v>
      </c>
      <c r="K47" s="35"/>
      <c r="M47" s="22"/>
    </row>
    <row r="48" spans="1:13" s="1" customFormat="1" ht="35.25" customHeight="1">
      <c r="A48" s="60">
        <v>46</v>
      </c>
      <c r="B48" s="15" t="s">
        <v>57</v>
      </c>
      <c r="C48" s="24">
        <v>850396</v>
      </c>
      <c r="D48" s="6">
        <v>0.2</v>
      </c>
      <c r="E48" s="38">
        <v>800</v>
      </c>
      <c r="F48" s="24">
        <v>1083946</v>
      </c>
      <c r="G48" s="51">
        <v>0.2</v>
      </c>
      <c r="H48" s="34">
        <f t="shared" si="1"/>
        <v>1354.9324999999999</v>
      </c>
      <c r="I48" s="48">
        <v>1033.5719999999999</v>
      </c>
      <c r="J48" s="1" t="s">
        <v>111</v>
      </c>
      <c r="K48" s="35"/>
      <c r="M48" s="22"/>
    </row>
    <row r="49" spans="1:13" s="1" customFormat="1" ht="35.25" customHeight="1">
      <c r="A49" s="60">
        <v>47</v>
      </c>
      <c r="B49" s="61" t="s">
        <v>58</v>
      </c>
      <c r="C49" s="66">
        <v>633373</v>
      </c>
      <c r="D49" s="62">
        <v>1.635</v>
      </c>
      <c r="E49" s="63">
        <v>7357</v>
      </c>
      <c r="F49" s="24">
        <v>6650993</v>
      </c>
      <c r="G49" s="51">
        <v>1.635</v>
      </c>
      <c r="H49" s="34">
        <f t="shared" si="1"/>
        <v>904.03602011689543</v>
      </c>
      <c r="I49" s="48">
        <v>6341.9030000000002</v>
      </c>
      <c r="J49" s="1" t="s">
        <v>112</v>
      </c>
      <c r="K49" s="35"/>
      <c r="M49" s="22"/>
    </row>
    <row r="50" spans="1:13" s="1" customFormat="1" ht="35.25" customHeight="1">
      <c r="A50" s="60">
        <v>48</v>
      </c>
      <c r="B50" s="15" t="s">
        <v>59</v>
      </c>
      <c r="C50" s="24">
        <v>2872671</v>
      </c>
      <c r="D50" s="6">
        <v>0.52</v>
      </c>
      <c r="E50" s="38">
        <v>3900</v>
      </c>
      <c r="F50" s="24">
        <v>3661610</v>
      </c>
      <c r="G50" s="51">
        <v>0.52</v>
      </c>
      <c r="H50" s="34">
        <f t="shared" si="1"/>
        <v>938.87435897435898</v>
      </c>
      <c r="I50" s="48">
        <v>3491.4450000000002</v>
      </c>
      <c r="J50" s="1" t="s">
        <v>113</v>
      </c>
      <c r="K50" s="35"/>
      <c r="M50" s="22"/>
    </row>
    <row r="51" spans="1:13" s="1" customFormat="1" ht="35.25" customHeight="1">
      <c r="A51" s="60">
        <v>49</v>
      </c>
      <c r="B51" s="61" t="s">
        <v>94</v>
      </c>
      <c r="C51" s="66">
        <v>673410</v>
      </c>
      <c r="D51" s="62">
        <v>0.21199999999999999</v>
      </c>
      <c r="E51" s="63">
        <v>742</v>
      </c>
      <c r="F51" s="24">
        <v>706693</v>
      </c>
      <c r="G51" s="51">
        <v>0.21199999999999999</v>
      </c>
      <c r="H51" s="34">
        <f t="shared" si="1"/>
        <v>952.41644204851752</v>
      </c>
      <c r="I51" s="48">
        <v>673.851</v>
      </c>
      <c r="J51" s="14" t="s">
        <v>114</v>
      </c>
      <c r="K51" s="35"/>
      <c r="M51" s="22"/>
    </row>
    <row r="52" spans="1:13" s="1" customFormat="1" ht="35.25" customHeight="1">
      <c r="A52" s="60">
        <v>50</v>
      </c>
      <c r="B52" s="15" t="s">
        <v>60</v>
      </c>
      <c r="C52" s="24">
        <v>3374733</v>
      </c>
      <c r="D52" s="6">
        <v>0.85</v>
      </c>
      <c r="E52" s="38">
        <v>5950</v>
      </c>
      <c r="F52" s="24">
        <v>4301557</v>
      </c>
      <c r="G52" s="51">
        <v>0.85</v>
      </c>
      <c r="H52" s="34">
        <f t="shared" si="1"/>
        <v>722.95075630252097</v>
      </c>
      <c r="I52" s="48">
        <v>4101.6499999999996</v>
      </c>
      <c r="K52" s="35"/>
      <c r="M52" s="22"/>
    </row>
    <row r="53" spans="1:13" s="1" customFormat="1" ht="35.25" customHeight="1">
      <c r="A53" s="60">
        <v>51</v>
      </c>
      <c r="B53" s="15" t="s">
        <v>61</v>
      </c>
      <c r="C53" s="24">
        <v>1500402</v>
      </c>
      <c r="D53" s="6">
        <v>0.4</v>
      </c>
      <c r="E53" s="38">
        <v>1600</v>
      </c>
      <c r="F53" s="24">
        <v>1912466</v>
      </c>
      <c r="G53" s="51">
        <v>0.4</v>
      </c>
      <c r="H53" s="34">
        <f t="shared" si="1"/>
        <v>1195.29125</v>
      </c>
      <c r="I53" s="48">
        <v>1823.588</v>
      </c>
      <c r="K53" s="35"/>
      <c r="M53" s="22"/>
    </row>
    <row r="54" spans="1:13" s="1" customFormat="1" ht="35.25" customHeight="1">
      <c r="A54" s="60">
        <v>52</v>
      </c>
      <c r="B54" s="61" t="s">
        <v>62</v>
      </c>
      <c r="C54" s="66">
        <v>1382031</v>
      </c>
      <c r="D54" s="62">
        <v>0.26</v>
      </c>
      <c r="E54" s="63">
        <v>1040</v>
      </c>
      <c r="F54" s="24">
        <v>1451191</v>
      </c>
      <c r="G54" s="51">
        <v>0.26</v>
      </c>
      <c r="H54" s="34">
        <f t="shared" si="1"/>
        <v>1395.3759615384615</v>
      </c>
      <c r="I54" s="48">
        <v>1383.751</v>
      </c>
      <c r="K54" s="35"/>
      <c r="M54" s="22"/>
    </row>
    <row r="55" spans="1:13" s="1" customFormat="1" ht="35.25" customHeight="1">
      <c r="A55" s="60">
        <v>53</v>
      </c>
      <c r="B55" s="15" t="s">
        <v>63</v>
      </c>
      <c r="C55" s="24">
        <v>10756358</v>
      </c>
      <c r="D55" s="6">
        <v>2</v>
      </c>
      <c r="E55" s="38">
        <v>10000</v>
      </c>
      <c r="F55" s="24">
        <v>13710441</v>
      </c>
      <c r="G55" s="51">
        <v>2</v>
      </c>
      <c r="H55" s="34">
        <f t="shared" si="1"/>
        <v>1371.0441000000001</v>
      </c>
      <c r="I55" s="48">
        <v>13073.278</v>
      </c>
      <c r="K55" s="35"/>
      <c r="M55" s="22"/>
    </row>
    <row r="56" spans="1:13" s="1" customFormat="1" ht="35.25" customHeight="1">
      <c r="A56" s="60">
        <v>54</v>
      </c>
      <c r="B56" s="61" t="s">
        <v>27</v>
      </c>
      <c r="C56" s="66">
        <v>13600781</v>
      </c>
      <c r="D56" s="62">
        <v>2.835</v>
      </c>
      <c r="E56" s="63">
        <v>14175</v>
      </c>
      <c r="F56" s="24">
        <v>14292643</v>
      </c>
      <c r="G56" s="51">
        <v>2.835</v>
      </c>
      <c r="H56" s="34">
        <f t="shared" si="1"/>
        <v>1008.2993298059964</v>
      </c>
      <c r="I56" s="48">
        <v>13628.422</v>
      </c>
      <c r="K56" s="35"/>
      <c r="M56" s="22"/>
    </row>
    <row r="57" spans="1:13" s="1" customFormat="1" ht="35.25" customHeight="1">
      <c r="A57" s="60">
        <v>55</v>
      </c>
      <c r="B57" s="15" t="s">
        <v>64</v>
      </c>
      <c r="C57" s="24">
        <v>8839821</v>
      </c>
      <c r="D57" s="6">
        <v>1.8540000000000001</v>
      </c>
      <c r="E57" s="38">
        <v>8157</v>
      </c>
      <c r="F57" s="24">
        <v>11267555</v>
      </c>
      <c r="G57" s="51">
        <v>1.8540000000000001</v>
      </c>
      <c r="H57" s="34">
        <f t="shared" si="1"/>
        <v>1381.3356626210616</v>
      </c>
      <c r="I57" s="48">
        <v>10743.918</v>
      </c>
      <c r="K57" s="35"/>
      <c r="M57" s="22"/>
    </row>
    <row r="58" spans="1:13" s="1" customFormat="1" ht="35.25" customHeight="1">
      <c r="A58" s="60">
        <v>56</v>
      </c>
      <c r="B58" s="15" t="s">
        <v>65</v>
      </c>
      <c r="C58" s="40">
        <v>2594698</v>
      </c>
      <c r="D58" s="41">
        <v>0.58499999999999996</v>
      </c>
      <c r="E58" s="37">
        <v>2632.5</v>
      </c>
      <c r="F58" s="40">
        <v>3307296</v>
      </c>
      <c r="G58" s="52">
        <v>0.58499999999999996</v>
      </c>
      <c r="H58" s="34">
        <f t="shared" si="1"/>
        <v>1256.3327635327635</v>
      </c>
      <c r="I58" s="48">
        <v>3153.596</v>
      </c>
      <c r="K58" s="35"/>
      <c r="M58" s="22"/>
    </row>
    <row r="59" spans="1:13" s="1" customFormat="1" ht="35.25" customHeight="1">
      <c r="A59" s="60">
        <v>57</v>
      </c>
      <c r="B59" s="15" t="s">
        <v>66</v>
      </c>
      <c r="C59" s="24">
        <v>1887734</v>
      </c>
      <c r="D59" s="6">
        <v>0.499</v>
      </c>
      <c r="E59" s="38">
        <v>1747</v>
      </c>
      <c r="F59" s="24">
        <v>2406173</v>
      </c>
      <c r="G59" s="51">
        <v>0.499</v>
      </c>
      <c r="H59" s="34">
        <f t="shared" si="1"/>
        <v>1377.317115054379</v>
      </c>
      <c r="I59" s="48">
        <v>2294.3519999999999</v>
      </c>
      <c r="K59" s="35"/>
      <c r="M59" s="22"/>
    </row>
    <row r="60" spans="1:13" s="1" customFormat="1" ht="35.25" customHeight="1">
      <c r="A60" s="60">
        <v>58</v>
      </c>
      <c r="B60" s="15" t="s">
        <v>67</v>
      </c>
      <c r="C60" s="24">
        <v>634449</v>
      </c>
      <c r="D60" s="6">
        <v>0.15</v>
      </c>
      <c r="E60" s="38">
        <v>600</v>
      </c>
      <c r="F60" s="24">
        <v>808692</v>
      </c>
      <c r="G60" s="51">
        <v>0.15</v>
      </c>
      <c r="H60" s="34">
        <f t="shared" si="1"/>
        <v>1347.82</v>
      </c>
      <c r="I60" s="48">
        <v>771.11</v>
      </c>
      <c r="K60" s="35"/>
      <c r="M60" s="22"/>
    </row>
    <row r="61" spans="1:13" s="1" customFormat="1" ht="35.25" customHeight="1">
      <c r="A61" s="60">
        <v>59</v>
      </c>
      <c r="B61" s="15" t="s">
        <v>68</v>
      </c>
      <c r="C61" s="24">
        <v>5437902</v>
      </c>
      <c r="D61" s="6">
        <v>0.65</v>
      </c>
      <c r="E61" s="38">
        <v>5824</v>
      </c>
      <c r="F61" s="24">
        <v>6931346</v>
      </c>
      <c r="G61" s="51">
        <v>0.65</v>
      </c>
      <c r="H61" s="34">
        <f t="shared" ref="H61:H89" si="2">F61/E61</f>
        <v>1190.1349587912089</v>
      </c>
      <c r="I61" s="48">
        <v>6609.2269999999999</v>
      </c>
      <c r="K61" s="35"/>
      <c r="M61" s="22"/>
    </row>
    <row r="62" spans="1:13" s="1" customFormat="1" ht="35.25" customHeight="1">
      <c r="A62" s="60">
        <v>60</v>
      </c>
      <c r="B62" s="15" t="s">
        <v>23</v>
      </c>
      <c r="C62" s="24">
        <v>4958091</v>
      </c>
      <c r="D62" s="6">
        <v>1.44</v>
      </c>
      <c r="E62" s="38">
        <v>7200</v>
      </c>
      <c r="F62" s="24">
        <v>6319761</v>
      </c>
      <c r="G62" s="51">
        <v>1.44</v>
      </c>
      <c r="H62" s="34">
        <f t="shared" si="2"/>
        <v>877.74458333333337</v>
      </c>
      <c r="I62" s="48">
        <v>6026.0640000000003</v>
      </c>
      <c r="K62" s="35"/>
      <c r="M62" s="22"/>
    </row>
    <row r="63" spans="1:13" s="1" customFormat="1" ht="35.25" customHeight="1">
      <c r="A63" s="60">
        <v>61</v>
      </c>
      <c r="B63" s="15" t="s">
        <v>69</v>
      </c>
      <c r="C63" s="24">
        <v>1761029</v>
      </c>
      <c r="D63" s="6">
        <v>0.54200000000000004</v>
      </c>
      <c r="E63" s="38">
        <v>1842.8</v>
      </c>
      <c r="F63" s="24">
        <v>2244672</v>
      </c>
      <c r="G63" s="51">
        <v>0.54200000000000004</v>
      </c>
      <c r="H63" s="34">
        <f t="shared" si="2"/>
        <v>1218.0768395919254</v>
      </c>
      <c r="I63" s="48">
        <v>2140.355</v>
      </c>
      <c r="K63" s="35"/>
      <c r="M63" s="22"/>
    </row>
    <row r="64" spans="1:13" s="1" customFormat="1" ht="35.25" customHeight="1">
      <c r="A64" s="60">
        <v>62</v>
      </c>
      <c r="B64" s="15" t="s">
        <v>70</v>
      </c>
      <c r="C64" s="24">
        <v>5727860</v>
      </c>
      <c r="D64" s="6">
        <v>1.165</v>
      </c>
      <c r="E64" s="38">
        <v>5825</v>
      </c>
      <c r="F64" s="24">
        <v>7300936</v>
      </c>
      <c r="G64" s="51">
        <v>1.165</v>
      </c>
      <c r="H64" s="34">
        <f t="shared" si="2"/>
        <v>1253.3795708154507</v>
      </c>
      <c r="I64" s="48">
        <v>6961.6409999999996</v>
      </c>
      <c r="K64" s="35"/>
      <c r="M64" s="22"/>
    </row>
    <row r="65" spans="1:13" s="1" customFormat="1" ht="35.25" customHeight="1">
      <c r="A65" s="60">
        <v>63</v>
      </c>
      <c r="B65" s="15" t="s">
        <v>106</v>
      </c>
      <c r="C65" s="24">
        <v>22981570</v>
      </c>
      <c r="D65" s="6">
        <v>4.2240000000000002</v>
      </c>
      <c r="E65" s="38">
        <v>24499</v>
      </c>
      <c r="F65" s="24">
        <v>29293137</v>
      </c>
      <c r="G65" s="51">
        <v>4.2240000000000002</v>
      </c>
      <c r="H65" s="34">
        <f t="shared" si="2"/>
        <v>1195.6870484509573</v>
      </c>
      <c r="I65" s="48">
        <v>27931.8</v>
      </c>
      <c r="K65" s="35"/>
      <c r="M65" s="22"/>
    </row>
    <row r="66" spans="1:13" s="1" customFormat="1" ht="35.25" customHeight="1">
      <c r="A66" s="60">
        <v>64</v>
      </c>
      <c r="B66" s="61" t="s">
        <v>26</v>
      </c>
      <c r="C66" s="66">
        <v>24880229</v>
      </c>
      <c r="D66" s="62">
        <v>3.714</v>
      </c>
      <c r="E66" s="63">
        <v>19312.8</v>
      </c>
      <c r="F66" s="24">
        <v>26107504</v>
      </c>
      <c r="G66" s="51">
        <v>3.714</v>
      </c>
      <c r="H66" s="34">
        <f t="shared" si="2"/>
        <v>1351.8238681081978</v>
      </c>
      <c r="I66" s="48">
        <v>24894.212</v>
      </c>
      <c r="K66" s="35"/>
      <c r="M66" s="22"/>
    </row>
    <row r="67" spans="1:13" s="1" customFormat="1" ht="35.25" customHeight="1">
      <c r="A67" s="60">
        <v>65</v>
      </c>
      <c r="B67" s="61" t="s">
        <v>25</v>
      </c>
      <c r="C67" s="66">
        <v>4115968</v>
      </c>
      <c r="D67" s="62">
        <v>0.51200000000000001</v>
      </c>
      <c r="E67" s="63">
        <v>2048</v>
      </c>
      <c r="F67" s="24">
        <v>4409219</v>
      </c>
      <c r="G67" s="51">
        <v>0.51200000000000001</v>
      </c>
      <c r="H67" s="34">
        <f t="shared" si="2"/>
        <v>2152.93896484375</v>
      </c>
      <c r="I67" s="48">
        <v>4204.3090000000002</v>
      </c>
      <c r="K67" s="35"/>
      <c r="M67" s="22"/>
    </row>
    <row r="68" spans="1:13" s="1" customFormat="1" ht="35.25" customHeight="1">
      <c r="A68" s="60">
        <v>66</v>
      </c>
      <c r="B68" s="15" t="s">
        <v>107</v>
      </c>
      <c r="C68" s="24">
        <v>1886998</v>
      </c>
      <c r="D68" s="6">
        <v>0.5</v>
      </c>
      <c r="E68" s="38">
        <v>1665</v>
      </c>
      <c r="F68" s="24">
        <v>2405235</v>
      </c>
      <c r="G68" s="51">
        <v>0.5</v>
      </c>
      <c r="H68" s="34">
        <f t="shared" si="2"/>
        <v>1444.5855855855855</v>
      </c>
      <c r="I68" s="48">
        <v>2293.4580000000001</v>
      </c>
      <c r="K68" s="35"/>
      <c r="M68" s="22"/>
    </row>
    <row r="69" spans="1:13" s="1" customFormat="1" ht="35.25" customHeight="1">
      <c r="A69" s="60">
        <v>67</v>
      </c>
      <c r="B69" s="15" t="s">
        <v>108</v>
      </c>
      <c r="C69" s="24">
        <v>645227</v>
      </c>
      <c r="D69" s="6">
        <v>0.21299999999999999</v>
      </c>
      <c r="E69" s="38">
        <v>596.4</v>
      </c>
      <c r="F69" s="24">
        <v>822429</v>
      </c>
      <c r="G69" s="51">
        <v>0.21299999999999999</v>
      </c>
      <c r="H69" s="34">
        <f t="shared" si="2"/>
        <v>1378.9889336016097</v>
      </c>
      <c r="I69" s="48">
        <v>784.20899999999995</v>
      </c>
      <c r="K69" s="35"/>
      <c r="M69" s="22"/>
    </row>
    <row r="70" spans="1:13" s="1" customFormat="1" ht="35.25" customHeight="1">
      <c r="A70" s="60">
        <v>68</v>
      </c>
      <c r="B70" s="61" t="s">
        <v>71</v>
      </c>
      <c r="C70" s="66">
        <v>27762163</v>
      </c>
      <c r="D70" s="62">
        <v>4.2</v>
      </c>
      <c r="E70" s="63">
        <v>32000</v>
      </c>
      <c r="F70" s="24">
        <v>29181206</v>
      </c>
      <c r="G70" s="51">
        <v>4.2</v>
      </c>
      <c r="H70" s="34">
        <f t="shared" si="2"/>
        <v>911.91268749999995</v>
      </c>
      <c r="I70" s="48">
        <v>27825.072</v>
      </c>
      <c r="K70" s="35"/>
      <c r="M70" s="22"/>
    </row>
    <row r="71" spans="1:13" s="1" customFormat="1" ht="35.25" customHeight="1">
      <c r="A71" s="60">
        <v>69</v>
      </c>
      <c r="B71" s="61" t="s">
        <v>72</v>
      </c>
      <c r="C71" s="66">
        <v>1987683</v>
      </c>
      <c r="D71" s="62">
        <v>0.3</v>
      </c>
      <c r="E71" s="63">
        <v>1200</v>
      </c>
      <c r="F71" s="24">
        <v>2087282</v>
      </c>
      <c r="G71" s="51">
        <v>0.3</v>
      </c>
      <c r="H71" s="34">
        <f t="shared" si="2"/>
        <v>1739.4016666666666</v>
      </c>
      <c r="I71" s="48">
        <v>1990.28</v>
      </c>
      <c r="K71" s="35"/>
      <c r="M71" s="22"/>
    </row>
    <row r="72" spans="1:13" ht="35.25" customHeight="1">
      <c r="A72" s="60">
        <v>70</v>
      </c>
      <c r="B72" s="61" t="s">
        <v>73</v>
      </c>
      <c r="C72" s="66">
        <v>5842762</v>
      </c>
      <c r="D72" s="62">
        <v>0.93</v>
      </c>
      <c r="E72" s="63">
        <v>8370</v>
      </c>
      <c r="F72" s="24">
        <v>6135200</v>
      </c>
      <c r="G72" s="51">
        <v>0.93</v>
      </c>
      <c r="H72" s="34">
        <f t="shared" si="2"/>
        <v>732.99880525686979</v>
      </c>
      <c r="I72" s="48">
        <v>5850.08</v>
      </c>
      <c r="K72" s="35"/>
      <c r="L72" s="1"/>
    </row>
    <row r="73" spans="1:13" ht="35.25" customHeight="1">
      <c r="A73" s="60">
        <v>71</v>
      </c>
      <c r="B73" s="15" t="s">
        <v>74</v>
      </c>
      <c r="C73" s="24">
        <v>6780709</v>
      </c>
      <c r="D73" s="6">
        <v>1.47</v>
      </c>
      <c r="E73" s="38">
        <v>7555</v>
      </c>
      <c r="F73" s="24">
        <v>8642936</v>
      </c>
      <c r="G73" s="51">
        <v>1.47</v>
      </c>
      <c r="H73" s="34">
        <f t="shared" si="2"/>
        <v>1144.0021178027796</v>
      </c>
      <c r="I73" s="48">
        <v>8241.2749999999996</v>
      </c>
      <c r="K73" s="35"/>
      <c r="L73" s="1"/>
    </row>
    <row r="74" spans="1:13" ht="35.25" customHeight="1">
      <c r="A74" s="60">
        <v>72</v>
      </c>
      <c r="B74" s="61" t="s">
        <v>75</v>
      </c>
      <c r="C74" s="66">
        <v>510183</v>
      </c>
      <c r="D74" s="62">
        <v>0.185</v>
      </c>
      <c r="E74" s="63">
        <v>610</v>
      </c>
      <c r="F74" s="24">
        <v>535368</v>
      </c>
      <c r="G74" s="51">
        <v>0.185</v>
      </c>
      <c r="H74" s="34">
        <f t="shared" si="2"/>
        <v>877.65245901639344</v>
      </c>
      <c r="I74" s="48">
        <v>510.48899999999998</v>
      </c>
      <c r="K74" s="35"/>
      <c r="L74" s="1"/>
    </row>
    <row r="75" spans="1:13" s="1" customFormat="1" ht="35.25" customHeight="1">
      <c r="A75" s="60">
        <v>73</v>
      </c>
      <c r="B75" s="61" t="s">
        <v>24</v>
      </c>
      <c r="C75" s="66">
        <v>1818287</v>
      </c>
      <c r="D75" s="62">
        <v>0.25700000000000001</v>
      </c>
      <c r="E75" s="63">
        <v>1414</v>
      </c>
      <c r="F75" s="24">
        <v>1908087</v>
      </c>
      <c r="G75" s="51">
        <v>0.25700000000000001</v>
      </c>
      <c r="H75" s="34">
        <f t="shared" si="2"/>
        <v>1349.425035360679</v>
      </c>
      <c r="I75" s="48">
        <v>1819.412</v>
      </c>
      <c r="J75" s="1" t="s">
        <v>111</v>
      </c>
      <c r="K75" s="35"/>
      <c r="M75" s="22"/>
    </row>
    <row r="76" spans="1:13" s="1" customFormat="1" ht="35.25" customHeight="1">
      <c r="A76" s="60">
        <v>74</v>
      </c>
      <c r="B76" s="61" t="s">
        <v>103</v>
      </c>
      <c r="C76" s="66">
        <v>1007132</v>
      </c>
      <c r="D76" s="62">
        <v>1.1950000000000001</v>
      </c>
      <c r="E76" s="63">
        <v>4780</v>
      </c>
      <c r="F76" s="24">
        <v>1106184</v>
      </c>
      <c r="G76" s="51">
        <v>1.1950000000000001</v>
      </c>
      <c r="H76" s="34">
        <f t="shared" si="2"/>
        <v>231.41924686192468</v>
      </c>
      <c r="I76" s="48">
        <v>1054.777</v>
      </c>
      <c r="J76" s="1" t="s">
        <v>112</v>
      </c>
      <c r="K76" s="35"/>
      <c r="M76" s="22"/>
    </row>
    <row r="77" spans="1:13" s="1" customFormat="1" ht="35.25" customHeight="1">
      <c r="A77" s="60">
        <v>75</v>
      </c>
      <c r="B77" s="15" t="s">
        <v>76</v>
      </c>
      <c r="C77" s="24">
        <v>2691234</v>
      </c>
      <c r="D77" s="6">
        <v>0.5</v>
      </c>
      <c r="E77" s="38">
        <v>2500</v>
      </c>
      <c r="F77" s="24">
        <v>3430344</v>
      </c>
      <c r="G77" s="51">
        <v>0.5</v>
      </c>
      <c r="H77" s="34">
        <f t="shared" si="2"/>
        <v>1372.1376</v>
      </c>
      <c r="I77" s="48">
        <v>3270.9259999999999</v>
      </c>
      <c r="J77" s="1" t="s">
        <v>113</v>
      </c>
      <c r="K77" s="35"/>
      <c r="M77" s="22"/>
    </row>
    <row r="78" spans="1:13" s="1" customFormat="1" ht="35.25" customHeight="1">
      <c r="A78" s="60">
        <v>76</v>
      </c>
      <c r="B78" s="15" t="s">
        <v>77</v>
      </c>
      <c r="C78" s="24">
        <v>283027</v>
      </c>
      <c r="D78" s="6">
        <v>0.124</v>
      </c>
      <c r="E78" s="38">
        <v>186</v>
      </c>
      <c r="F78" s="24">
        <v>360757</v>
      </c>
      <c r="G78" s="51">
        <v>0.124</v>
      </c>
      <c r="H78" s="34">
        <f t="shared" si="2"/>
        <v>1939.5537634408602</v>
      </c>
      <c r="I78" s="48">
        <v>343.99200000000002</v>
      </c>
      <c r="J78" s="14" t="s">
        <v>114</v>
      </c>
      <c r="K78" s="35"/>
      <c r="M78" s="22"/>
    </row>
    <row r="79" spans="1:13" s="1" customFormat="1" ht="35.25" customHeight="1">
      <c r="A79" s="60">
        <v>77</v>
      </c>
      <c r="B79" s="15" t="s">
        <v>78</v>
      </c>
      <c r="C79" s="24">
        <v>3744718</v>
      </c>
      <c r="D79" s="6">
        <v>0.66300000000000003</v>
      </c>
      <c r="E79" s="38">
        <v>3647</v>
      </c>
      <c r="F79" s="24">
        <v>4773152</v>
      </c>
      <c r="G79" s="51">
        <v>0.66300000000000003</v>
      </c>
      <c r="H79" s="34">
        <f t="shared" si="2"/>
        <v>1308.7885933644091</v>
      </c>
      <c r="I79" s="48">
        <v>4551.33</v>
      </c>
      <c r="K79" s="35"/>
      <c r="M79" s="22"/>
    </row>
    <row r="80" spans="1:13" s="1" customFormat="1" ht="35.25" customHeight="1">
      <c r="A80" s="60">
        <v>78</v>
      </c>
      <c r="B80" s="15" t="s">
        <v>79</v>
      </c>
      <c r="C80" s="24">
        <v>8235068</v>
      </c>
      <c r="D80" s="6">
        <v>2.6760000000000002</v>
      </c>
      <c r="E80" s="38">
        <v>11801</v>
      </c>
      <c r="F80" s="24">
        <v>10496714</v>
      </c>
      <c r="G80" s="51">
        <v>2.6760000000000002</v>
      </c>
      <c r="H80" s="34">
        <f t="shared" si="2"/>
        <v>889.47665452080332</v>
      </c>
      <c r="I80" s="48">
        <v>10008.902</v>
      </c>
      <c r="K80" s="35"/>
      <c r="M80" s="22"/>
    </row>
    <row r="81" spans="1:13" s="1" customFormat="1" ht="35.25" customHeight="1">
      <c r="A81" s="60">
        <v>79</v>
      </c>
      <c r="B81" s="15" t="s">
        <v>80</v>
      </c>
      <c r="C81" s="24">
        <v>4331833</v>
      </c>
      <c r="D81" s="6">
        <v>0.92</v>
      </c>
      <c r="E81" s="38">
        <v>7520</v>
      </c>
      <c r="F81" s="24">
        <v>5521510</v>
      </c>
      <c r="G81" s="51">
        <v>0.92</v>
      </c>
      <c r="H81" s="34">
        <f t="shared" si="2"/>
        <v>734.24335106382978</v>
      </c>
      <c r="I81" s="48">
        <v>5264.91</v>
      </c>
      <c r="K81" s="35"/>
      <c r="M81" s="22"/>
    </row>
    <row r="82" spans="1:13" s="1" customFormat="1" ht="35.25" customHeight="1">
      <c r="A82" s="60">
        <v>80</v>
      </c>
      <c r="B82" s="15" t="s">
        <v>99</v>
      </c>
      <c r="C82" s="24">
        <v>2363800</v>
      </c>
      <c r="D82" s="6">
        <v>0.5</v>
      </c>
      <c r="E82" s="38">
        <v>2500</v>
      </c>
      <c r="F82" s="24">
        <v>3012985</v>
      </c>
      <c r="G82" s="51">
        <v>0.5</v>
      </c>
      <c r="H82" s="34">
        <f t="shared" si="2"/>
        <v>1205.194</v>
      </c>
      <c r="I82" s="48">
        <v>2872.9630000000002</v>
      </c>
      <c r="K82" s="35"/>
      <c r="M82" s="22"/>
    </row>
    <row r="83" spans="1:13" s="1" customFormat="1" ht="35.25" customHeight="1">
      <c r="A83" s="60">
        <v>81</v>
      </c>
      <c r="B83" s="15" t="s">
        <v>81</v>
      </c>
      <c r="C83" s="24">
        <v>14526532</v>
      </c>
      <c r="D83" s="6">
        <v>1.93</v>
      </c>
      <c r="E83" s="38">
        <v>13510</v>
      </c>
      <c r="F83" s="24">
        <v>18516041</v>
      </c>
      <c r="G83" s="51">
        <v>1.93</v>
      </c>
      <c r="H83" s="34">
        <f t="shared" si="2"/>
        <v>1370.5433752775721</v>
      </c>
      <c r="I83" s="48">
        <v>17655.547999999999</v>
      </c>
      <c r="K83" s="35"/>
      <c r="M83" s="22"/>
    </row>
    <row r="84" spans="1:13" s="1" customFormat="1" ht="35.25" customHeight="1">
      <c r="A84" s="60">
        <v>82</v>
      </c>
      <c r="B84" s="61" t="s">
        <v>82</v>
      </c>
      <c r="C84" s="64">
        <v>6511239</v>
      </c>
      <c r="D84" s="62">
        <v>0.79</v>
      </c>
      <c r="E84" s="63">
        <v>7000</v>
      </c>
      <c r="F84" s="24">
        <v>6843081</v>
      </c>
      <c r="G84" s="51">
        <v>0.79</v>
      </c>
      <c r="H84" s="34">
        <f t="shared" si="2"/>
        <v>977.58299999999997</v>
      </c>
      <c r="I84" s="48">
        <v>6525.0640000000003</v>
      </c>
      <c r="K84" s="35"/>
      <c r="M84" s="22"/>
    </row>
    <row r="85" spans="1:13" s="1" customFormat="1" ht="35.25" customHeight="1">
      <c r="A85" s="60">
        <v>83</v>
      </c>
      <c r="B85" s="15" t="s">
        <v>83</v>
      </c>
      <c r="C85" s="24">
        <v>2321395</v>
      </c>
      <c r="D85" s="6">
        <v>0.64300000000000002</v>
      </c>
      <c r="E85" s="38">
        <v>2186</v>
      </c>
      <c r="F85" s="24">
        <v>2958934</v>
      </c>
      <c r="G85" s="51">
        <v>0.64300000000000002</v>
      </c>
      <c r="H85" s="34">
        <f t="shared" si="2"/>
        <v>1353.583714547118</v>
      </c>
      <c r="I85" s="48">
        <v>2821.4229999999998</v>
      </c>
      <c r="K85" s="35"/>
      <c r="M85" s="22"/>
    </row>
    <row r="86" spans="1:13" s="1" customFormat="1" ht="35.25" customHeight="1">
      <c r="A86" s="60">
        <v>84</v>
      </c>
      <c r="B86" s="15" t="s">
        <v>84</v>
      </c>
      <c r="C86" s="24">
        <v>5273732</v>
      </c>
      <c r="D86" s="6">
        <v>1.1000000000000001</v>
      </c>
      <c r="E86" s="38">
        <v>4950</v>
      </c>
      <c r="F86" s="24">
        <v>6722088</v>
      </c>
      <c r="G86" s="51">
        <v>1.1000000000000001</v>
      </c>
      <c r="H86" s="34">
        <f t="shared" si="2"/>
        <v>1357.9975757575758</v>
      </c>
      <c r="I86" s="48">
        <v>6409.6940000000004</v>
      </c>
      <c r="K86" s="35"/>
      <c r="M86" s="22"/>
    </row>
    <row r="87" spans="1:13" s="1" customFormat="1" ht="35.25" customHeight="1">
      <c r="A87" s="60">
        <v>85</v>
      </c>
      <c r="B87" s="61" t="s">
        <v>85</v>
      </c>
      <c r="C87" s="64">
        <v>2891199</v>
      </c>
      <c r="D87" s="62">
        <v>0.6</v>
      </c>
      <c r="E87" s="63">
        <v>4200</v>
      </c>
      <c r="F87" s="24">
        <v>3038666</v>
      </c>
      <c r="G87" s="51">
        <v>0.6</v>
      </c>
      <c r="H87" s="34">
        <f t="shared" si="2"/>
        <v>723.49190476190472</v>
      </c>
      <c r="I87" s="48">
        <v>2897.4490000000001</v>
      </c>
      <c r="K87" s="35"/>
      <c r="M87" s="22"/>
    </row>
    <row r="88" spans="1:13" s="1" customFormat="1" ht="35.25" customHeight="1">
      <c r="A88" s="60">
        <v>86</v>
      </c>
      <c r="B88" s="15" t="s">
        <v>104</v>
      </c>
      <c r="C88" s="24">
        <v>5363530</v>
      </c>
      <c r="D88" s="6">
        <v>0.73</v>
      </c>
      <c r="E88" s="38">
        <v>4818</v>
      </c>
      <c r="F88" s="24">
        <v>6836548</v>
      </c>
      <c r="G88" s="51">
        <v>0.73</v>
      </c>
      <c r="H88" s="34">
        <f t="shared" si="2"/>
        <v>1418.9597343295973</v>
      </c>
      <c r="I88" s="48">
        <v>6518.835</v>
      </c>
      <c r="K88" s="35"/>
      <c r="M88" s="22"/>
    </row>
    <row r="89" spans="1:13" s="1" customFormat="1" ht="35.25" customHeight="1" thickBot="1">
      <c r="A89" s="60">
        <v>87</v>
      </c>
      <c r="B89" s="61" t="s">
        <v>86</v>
      </c>
      <c r="C89" s="64">
        <v>7677259</v>
      </c>
      <c r="D89" s="62">
        <v>1.198</v>
      </c>
      <c r="E89" s="63">
        <v>5990</v>
      </c>
      <c r="F89" s="24">
        <v>8056864</v>
      </c>
      <c r="G89" s="53">
        <v>1.198</v>
      </c>
      <c r="H89" s="34">
        <f t="shared" si="2"/>
        <v>1345.0524207011686</v>
      </c>
      <c r="I89" s="48">
        <v>7682.4380000000001</v>
      </c>
      <c r="K89" s="35"/>
      <c r="M89" s="22"/>
    </row>
    <row r="90" spans="1:13" s="1" customFormat="1" ht="35.25" customHeight="1">
      <c r="A90" s="60">
        <v>88</v>
      </c>
      <c r="B90" s="15" t="s">
        <v>87</v>
      </c>
      <c r="C90" s="24">
        <v>1406938</v>
      </c>
      <c r="D90" s="6">
        <v>0.31</v>
      </c>
      <c r="E90" s="38">
        <v>2418</v>
      </c>
      <c r="F90" s="24">
        <v>1793333</v>
      </c>
      <c r="G90" s="54">
        <v>0.31</v>
      </c>
      <c r="H90" s="34">
        <f t="shared" ref="H90:H99" si="3">F90/E90</f>
        <v>741.65963606286186</v>
      </c>
      <c r="I90" s="48">
        <v>1709.992</v>
      </c>
      <c r="K90" s="35"/>
      <c r="M90" s="22"/>
    </row>
    <row r="91" spans="1:13" s="1" customFormat="1" ht="35.25" customHeight="1">
      <c r="A91" s="60">
        <v>89</v>
      </c>
      <c r="B91" s="15" t="s">
        <v>29</v>
      </c>
      <c r="C91" s="24">
        <v>1312165</v>
      </c>
      <c r="D91" s="6">
        <v>0.32100000000000001</v>
      </c>
      <c r="E91" s="38">
        <v>2247</v>
      </c>
      <c r="F91" s="24">
        <v>1672533</v>
      </c>
      <c r="G91" s="51">
        <v>0.32100000000000001</v>
      </c>
      <c r="H91" s="34">
        <f t="shared" si="3"/>
        <v>744.3404539385848</v>
      </c>
      <c r="I91" s="48">
        <v>1594.8050000000001</v>
      </c>
      <c r="K91" s="35"/>
      <c r="M91" s="22"/>
    </row>
    <row r="92" spans="1:13" s="1" customFormat="1" ht="35.25" customHeight="1">
      <c r="A92" s="60">
        <v>90</v>
      </c>
      <c r="B92" s="61" t="s">
        <v>88</v>
      </c>
      <c r="C92" s="64">
        <v>7106464</v>
      </c>
      <c r="D92" s="62">
        <v>1.663</v>
      </c>
      <c r="E92" s="63">
        <v>5987</v>
      </c>
      <c r="F92" s="24">
        <v>7464117</v>
      </c>
      <c r="G92" s="51">
        <v>1.663</v>
      </c>
      <c r="H92" s="34">
        <f t="shared" si="3"/>
        <v>1246.7207282445297</v>
      </c>
      <c r="I92" s="48">
        <v>7117.2370000000001</v>
      </c>
      <c r="K92" s="35"/>
      <c r="M92" s="22"/>
    </row>
    <row r="93" spans="1:13" s="1" customFormat="1" ht="35.25" customHeight="1">
      <c r="A93" s="60">
        <v>91</v>
      </c>
      <c r="B93" s="61" t="s">
        <v>89</v>
      </c>
      <c r="C93" s="64">
        <v>3374235</v>
      </c>
      <c r="D93" s="62">
        <v>0.5</v>
      </c>
      <c r="E93" s="63">
        <v>3000</v>
      </c>
      <c r="F93" s="24">
        <v>3542708</v>
      </c>
      <c r="G93" s="51">
        <v>0.5</v>
      </c>
      <c r="H93" s="34">
        <f t="shared" si="3"/>
        <v>1180.9026666666666</v>
      </c>
      <c r="I93" s="48">
        <v>3378.0680000000002</v>
      </c>
      <c r="K93" s="35"/>
      <c r="M93" s="22"/>
    </row>
    <row r="94" spans="1:13" s="1" customFormat="1" ht="35.25" customHeight="1">
      <c r="A94" s="60">
        <v>92</v>
      </c>
      <c r="B94" s="15" t="s">
        <v>20</v>
      </c>
      <c r="C94" s="24">
        <v>10120862</v>
      </c>
      <c r="D94" s="6">
        <v>3.2</v>
      </c>
      <c r="E94" s="38">
        <v>13750</v>
      </c>
      <c r="F94" s="24">
        <v>12900415</v>
      </c>
      <c r="G94" s="51">
        <v>3.2</v>
      </c>
      <c r="H94" s="34">
        <f t="shared" si="3"/>
        <v>938.21199999999999</v>
      </c>
      <c r="I94" s="48">
        <v>12300.896000000001</v>
      </c>
      <c r="K94" s="35"/>
      <c r="M94" s="22"/>
    </row>
    <row r="95" spans="1:13" s="1" customFormat="1" ht="35.25" customHeight="1">
      <c r="A95" s="60">
        <v>93</v>
      </c>
      <c r="B95" s="61" t="s">
        <v>98</v>
      </c>
      <c r="C95" s="64">
        <v>6743052</v>
      </c>
      <c r="D95" s="62">
        <v>1</v>
      </c>
      <c r="E95" s="63">
        <v>5400</v>
      </c>
      <c r="F95" s="24">
        <v>7077562</v>
      </c>
      <c r="G95" s="51">
        <v>1</v>
      </c>
      <c r="H95" s="34">
        <f t="shared" si="3"/>
        <v>1310.6596296296295</v>
      </c>
      <c r="I95" s="48">
        <v>6748.6459999999997</v>
      </c>
      <c r="K95" s="35"/>
      <c r="M95" s="22"/>
    </row>
    <row r="96" spans="1:13" s="1" customFormat="1" ht="35.25" customHeight="1">
      <c r="A96" s="60">
        <v>94</v>
      </c>
      <c r="B96" s="15" t="s">
        <v>95</v>
      </c>
      <c r="C96" s="24">
        <v>2936630</v>
      </c>
      <c r="D96" s="6">
        <v>0.5</v>
      </c>
      <c r="E96" s="38">
        <v>3000</v>
      </c>
      <c r="F96" s="24">
        <v>3743135</v>
      </c>
      <c r="G96" s="51">
        <v>0.5</v>
      </c>
      <c r="H96" s="34">
        <f t="shared" si="3"/>
        <v>1247.7116666666666</v>
      </c>
      <c r="I96" s="48">
        <v>3569.18</v>
      </c>
      <c r="K96" s="35"/>
      <c r="M96" s="22"/>
    </row>
    <row r="97" spans="1:13" s="1" customFormat="1" ht="35.25" customHeight="1">
      <c r="A97" s="60">
        <v>95</v>
      </c>
      <c r="B97" s="15" t="s">
        <v>105</v>
      </c>
      <c r="C97" s="24">
        <v>8981086</v>
      </c>
      <c r="D97" s="6">
        <v>1.46</v>
      </c>
      <c r="E97" s="38">
        <v>12994</v>
      </c>
      <c r="F97" s="24">
        <v>11447615</v>
      </c>
      <c r="G97" s="51">
        <v>1.46</v>
      </c>
      <c r="H97" s="34">
        <f t="shared" si="3"/>
        <v>880.99238109896874</v>
      </c>
      <c r="I97" s="48">
        <v>10915.611000000001</v>
      </c>
      <c r="K97" s="35"/>
      <c r="M97" s="22"/>
    </row>
    <row r="98" spans="1:13" s="1" customFormat="1" ht="35.25" customHeight="1">
      <c r="A98" s="60">
        <v>96</v>
      </c>
      <c r="B98" s="15" t="s">
        <v>90</v>
      </c>
      <c r="C98" s="24">
        <v>2254698</v>
      </c>
      <c r="D98" s="6">
        <v>0.5</v>
      </c>
      <c r="E98" s="38">
        <v>2000</v>
      </c>
      <c r="F98" s="24">
        <v>2873920</v>
      </c>
      <c r="G98" s="51">
        <v>0.5</v>
      </c>
      <c r="H98" s="34">
        <f t="shared" si="3"/>
        <v>1436.96</v>
      </c>
      <c r="I98" s="48">
        <v>2740.36</v>
      </c>
      <c r="K98" s="35"/>
      <c r="M98" s="22"/>
    </row>
    <row r="99" spans="1:13" s="1" customFormat="1" ht="35.25" customHeight="1">
      <c r="A99" s="60">
        <v>97</v>
      </c>
      <c r="B99" s="15" t="s">
        <v>96</v>
      </c>
      <c r="C99" s="24">
        <v>875512</v>
      </c>
      <c r="D99" s="6">
        <v>0.2</v>
      </c>
      <c r="E99" s="38">
        <v>800</v>
      </c>
      <c r="F99" s="24">
        <v>1115959</v>
      </c>
      <c r="G99" s="51">
        <v>0.2</v>
      </c>
      <c r="H99" s="34">
        <f t="shared" si="3"/>
        <v>1394.94875</v>
      </c>
      <c r="I99" s="48">
        <v>1064.097</v>
      </c>
      <c r="K99" s="35"/>
      <c r="M99" s="22"/>
    </row>
    <row r="100" spans="1:13" ht="15.75">
      <c r="A100" s="76" t="s">
        <v>3</v>
      </c>
      <c r="B100" s="76"/>
      <c r="C100" s="7">
        <f>SUM(C3:C99)</f>
        <v>486725768</v>
      </c>
      <c r="D100" s="71">
        <f>SUM(D3:D99)</f>
        <v>100.152</v>
      </c>
      <c r="E100" s="78">
        <f>SUM(E3:E99)</f>
        <v>525610.80000000005</v>
      </c>
      <c r="F100" s="7">
        <f>SUM(F3:F99)</f>
        <v>581884262</v>
      </c>
      <c r="G100" s="71">
        <f>SUM(G3:G99)</f>
        <v>100.152</v>
      </c>
    </row>
    <row r="101" spans="1:13" ht="15.75">
      <c r="A101" s="77" t="s">
        <v>4</v>
      </c>
      <c r="B101" s="77"/>
      <c r="C101" s="26">
        <f>C100*0.05</f>
        <v>24336288.400000002</v>
      </c>
      <c r="D101" s="71"/>
      <c r="E101" s="78"/>
      <c r="F101" s="7">
        <f>F100*0.05</f>
        <v>29094213.100000001</v>
      </c>
      <c r="G101" s="71"/>
      <c r="H101" s="7">
        <v>604000000</v>
      </c>
      <c r="J101" s="7">
        <f>J102/0.05</f>
        <v>581926000</v>
      </c>
      <c r="K101" s="35">
        <f>F100-J101</f>
        <v>-41738</v>
      </c>
    </row>
    <row r="102" spans="1:13" ht="15.75">
      <c r="A102" s="77" t="s">
        <v>5</v>
      </c>
      <c r="B102" s="77"/>
      <c r="C102" s="26">
        <f>C100*0.95</f>
        <v>462389479.59999996</v>
      </c>
      <c r="D102" s="71"/>
      <c r="E102" s="78"/>
      <c r="F102" s="7">
        <f>F100*0.95</f>
        <v>552790048.89999998</v>
      </c>
      <c r="G102" s="71"/>
      <c r="H102" s="7">
        <f>H101*0.05</f>
        <v>30200000</v>
      </c>
      <c r="J102" s="7">
        <v>29096300</v>
      </c>
      <c r="K102" s="7">
        <f>J101*0.95</f>
        <v>552829700</v>
      </c>
    </row>
    <row r="103" spans="1:13" ht="15.75">
      <c r="A103" s="76" t="s">
        <v>9</v>
      </c>
      <c r="B103" s="76"/>
      <c r="C103" s="25" t="e">
        <f>C79+#REF!</f>
        <v>#REF!</v>
      </c>
      <c r="D103" s="71" t="e">
        <f>D79+#REF!</f>
        <v>#REF!</v>
      </c>
      <c r="E103" s="78" t="e">
        <f>E79+#REF!</f>
        <v>#REF!</v>
      </c>
      <c r="F103" s="8"/>
      <c r="G103" s="71" t="e">
        <f>G79+#REF!</f>
        <v>#REF!</v>
      </c>
      <c r="H103" s="7"/>
    </row>
    <row r="104" spans="1:13" ht="15.75">
      <c r="A104" s="77" t="s">
        <v>4</v>
      </c>
      <c r="B104" s="77"/>
      <c r="C104" s="26" t="e">
        <f>C103*0.05</f>
        <v>#REF!</v>
      </c>
      <c r="D104" s="71"/>
      <c r="E104" s="78"/>
      <c r="F104" s="11">
        <v>2150227.7892</v>
      </c>
      <c r="G104" s="71"/>
    </row>
    <row r="105" spans="1:13" ht="15.75">
      <c r="A105" s="77" t="s">
        <v>5</v>
      </c>
      <c r="B105" s="77"/>
      <c r="C105" s="26" t="e">
        <f>C103*0.95</f>
        <v>#REF!</v>
      </c>
      <c r="D105" s="71"/>
      <c r="E105" s="78"/>
      <c r="F105" s="11">
        <v>2363363.6844000001</v>
      </c>
      <c r="G105" s="71"/>
    </row>
    <row r="106" spans="1:13" ht="15.75">
      <c r="A106" s="76" t="s">
        <v>10</v>
      </c>
      <c r="B106" s="76"/>
      <c r="C106" s="25" t="e">
        <f>#REF!</f>
        <v>#REF!</v>
      </c>
      <c r="D106" s="71" t="e">
        <f>#REF!</f>
        <v>#REF!</v>
      </c>
      <c r="E106" s="78" t="e">
        <f>#REF!</f>
        <v>#REF!</v>
      </c>
      <c r="F106" s="11">
        <v>2029123.9643999999</v>
      </c>
      <c r="G106" s="71" t="e">
        <f>#REF!</f>
        <v>#REF!</v>
      </c>
    </row>
    <row r="107" spans="1:13" ht="15.75">
      <c r="A107" s="77" t="s">
        <v>4</v>
      </c>
      <c r="B107" s="77"/>
      <c r="C107" s="26" t="e">
        <f>#REF!*0.2</f>
        <v>#REF!</v>
      </c>
      <c r="D107" s="71"/>
      <c r="E107" s="78"/>
      <c r="F107" s="8">
        <f>F103-F104-F105-F106</f>
        <v>-6542715.4380000001</v>
      </c>
      <c r="G107" s="71"/>
    </row>
    <row r="108" spans="1:13" ht="16.5" thickBot="1">
      <c r="A108" s="80" t="s">
        <v>5</v>
      </c>
      <c r="B108" s="80"/>
      <c r="C108" s="27" t="e">
        <f>C106*0.8</f>
        <v>#REF!</v>
      </c>
      <c r="D108" s="72"/>
      <c r="E108" s="79"/>
      <c r="F108" s="12">
        <f>F107-F101</f>
        <v>-35636928.538000003</v>
      </c>
      <c r="G108" s="72"/>
    </row>
    <row r="109" spans="1:13" ht="15.75">
      <c r="A109" s="88" t="s">
        <v>11</v>
      </c>
      <c r="B109" s="89"/>
      <c r="C109" s="28" t="e">
        <f>C100+C103+C106</f>
        <v>#REF!</v>
      </c>
      <c r="D109" s="73" t="e">
        <f>D100+D103+D106</f>
        <v>#REF!</v>
      </c>
      <c r="E109" s="85" t="e">
        <f>E100+E103+E106</f>
        <v>#REF!</v>
      </c>
      <c r="F109" s="9">
        <f>F108/0.05</f>
        <v>-712738570.75999999</v>
      </c>
      <c r="G109" s="73" t="e">
        <f>G100+G103+G106</f>
        <v>#REF!</v>
      </c>
    </row>
    <row r="110" spans="1:13" ht="15.75">
      <c r="A110" s="81" t="s">
        <v>4</v>
      </c>
      <c r="B110" s="82"/>
      <c r="C110" s="29" t="e">
        <f>C101+C104+C107</f>
        <v>#REF!</v>
      </c>
      <c r="D110" s="74"/>
      <c r="E110" s="86"/>
      <c r="F110" s="10">
        <f>F109*0.95</f>
        <v>-677101642.222</v>
      </c>
      <c r="G110" s="74"/>
    </row>
    <row r="111" spans="1:13" ht="16.5" thickBot="1">
      <c r="A111" s="83" t="s">
        <v>5</v>
      </c>
      <c r="B111" s="84"/>
      <c r="C111" s="30" t="e">
        <f>C102+C105+C108</f>
        <v>#REF!</v>
      </c>
      <c r="D111" s="75"/>
      <c r="E111" s="87"/>
      <c r="F111" s="4"/>
      <c r="G111" s="75"/>
    </row>
    <row r="112" spans="1:13" ht="15.75">
      <c r="A112" s="16"/>
      <c r="B112" s="17"/>
      <c r="C112" s="31"/>
      <c r="D112" s="13"/>
      <c r="E112" s="39"/>
      <c r="F112" s="7"/>
      <c r="G112" s="13"/>
      <c r="K112" s="35">
        <f>J102+K102</f>
        <v>581926000</v>
      </c>
    </row>
    <row r="113" spans="1:10">
      <c r="A113" s="18"/>
      <c r="B113" s="47" t="s">
        <v>115</v>
      </c>
      <c r="C113" s="32">
        <v>188221712</v>
      </c>
      <c r="D113" s="14">
        <v>42.741000000000007</v>
      </c>
      <c r="E113" s="36">
        <v>212064.3</v>
      </c>
      <c r="F113" s="3">
        <v>239914168</v>
      </c>
      <c r="G113" s="14">
        <v>42.741000000000007</v>
      </c>
      <c r="J113" s="35"/>
    </row>
    <row r="114" spans="1:10">
      <c r="A114" s="18"/>
      <c r="B114" s="47" t="s">
        <v>116</v>
      </c>
      <c r="C114" s="32">
        <v>226213181</v>
      </c>
      <c r="D114" s="14">
        <v>47.106999999999999</v>
      </c>
      <c r="E114" s="43">
        <v>261950.5</v>
      </c>
      <c r="F114" s="44">
        <v>288339467</v>
      </c>
      <c r="G114" s="14">
        <v>47.106999999999999</v>
      </c>
      <c r="H114" s="35"/>
    </row>
    <row r="115" spans="1:10">
      <c r="A115" s="18"/>
      <c r="B115" s="47" t="s">
        <v>117</v>
      </c>
      <c r="C115" s="44">
        <v>42075774</v>
      </c>
      <c r="D115" s="14">
        <v>9.6539999999999999</v>
      </c>
      <c r="E115" s="43">
        <v>51596</v>
      </c>
      <c r="F115" s="44">
        <v>53631297</v>
      </c>
      <c r="G115" s="14">
        <v>9.6539999999999999</v>
      </c>
    </row>
    <row r="116" spans="1:10">
      <c r="A116" s="18"/>
      <c r="B116" s="19"/>
      <c r="C116" s="44">
        <f>SUM(C113:C115)</f>
        <v>456510667</v>
      </c>
      <c r="D116" s="44">
        <f t="shared" ref="D116:F116" si="4">SUM(D113:D115)</f>
        <v>99.50200000000001</v>
      </c>
      <c r="E116" s="44">
        <f t="shared" si="4"/>
        <v>525610.80000000005</v>
      </c>
      <c r="F116" s="44">
        <f t="shared" si="4"/>
        <v>581884932</v>
      </c>
      <c r="G116" s="44">
        <f t="shared" ref="G116" si="5">SUM(G113:G115)</f>
        <v>99.50200000000001</v>
      </c>
      <c r="J116" s="35">
        <f>F100-J101</f>
        <v>-41738</v>
      </c>
    </row>
    <row r="117" spans="1:10">
      <c r="A117" s="18"/>
      <c r="B117" s="19"/>
      <c r="C117" s="44"/>
      <c r="D117" s="45"/>
      <c r="E117" s="46"/>
      <c r="F117" s="44"/>
      <c r="G117" s="45"/>
    </row>
    <row r="118" spans="1:10">
      <c r="A118" s="18"/>
      <c r="B118" s="19"/>
      <c r="C118" s="32"/>
      <c r="D118" s="14"/>
      <c r="E118" s="43"/>
      <c r="F118" s="44"/>
      <c r="G118" s="14"/>
    </row>
    <row r="119" spans="1:10">
      <c r="A119" s="18"/>
      <c r="B119" s="19"/>
      <c r="C119" s="32"/>
      <c r="D119" s="14"/>
      <c r="G119" s="14"/>
    </row>
    <row r="120" spans="1:10">
      <c r="A120" s="18"/>
      <c r="B120" s="19"/>
      <c r="C120" s="32"/>
      <c r="D120" s="14"/>
      <c r="G120" s="14"/>
    </row>
  </sheetData>
  <autoFilter ref="A2:D100"/>
  <sortState ref="B4:D59">
    <sortCondition ref="B4:B59"/>
  </sortState>
  <mergeCells count="25">
    <mergeCell ref="A110:B110"/>
    <mergeCell ref="A111:B111"/>
    <mergeCell ref="D109:D111"/>
    <mergeCell ref="E109:E111"/>
    <mergeCell ref="D100:D102"/>
    <mergeCell ref="D103:D105"/>
    <mergeCell ref="D106:D108"/>
    <mergeCell ref="A100:B100"/>
    <mergeCell ref="A109:B109"/>
    <mergeCell ref="A1:F1"/>
    <mergeCell ref="G100:G102"/>
    <mergeCell ref="G103:G105"/>
    <mergeCell ref="G106:G108"/>
    <mergeCell ref="G109:G111"/>
    <mergeCell ref="A103:B103"/>
    <mergeCell ref="A106:B106"/>
    <mergeCell ref="A104:B104"/>
    <mergeCell ref="A101:B101"/>
    <mergeCell ref="A102:B102"/>
    <mergeCell ref="E100:E102"/>
    <mergeCell ref="E103:E105"/>
    <mergeCell ref="E106:E108"/>
    <mergeCell ref="A107:B107"/>
    <mergeCell ref="A108:B108"/>
    <mergeCell ref="A105:B105"/>
  </mergeCells>
  <pageMargins left="0.25" right="0.25" top="0.75" bottom="0.75" header="0.3" footer="0.3"/>
  <pageSetup paperSize="9" scale="58" fitToHeight="0" orientation="portrait" r:id="rId1"/>
  <headerFooter>
    <oddHeader>&amp;C&amp;P</oddHeader>
  </headerFooter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abSelected="1" view="pageBreakPreview" topLeftCell="A2" zoomScale="60" zoomScaleNormal="100" workbookViewId="0">
      <selection activeCell="E47" sqref="E47"/>
    </sheetView>
  </sheetViews>
  <sheetFormatPr defaultRowHeight="15"/>
  <cols>
    <col min="1" max="1" width="5.5703125" customWidth="1"/>
    <col min="2" max="2" width="100.5703125" customWidth="1"/>
    <col min="3" max="3" width="17.85546875" hidden="1" customWidth="1"/>
    <col min="4" max="4" width="12.5703125" customWidth="1"/>
    <col min="5" max="5" width="14.42578125" customWidth="1"/>
    <col min="6" max="6" width="25.140625" customWidth="1"/>
    <col min="7" max="7" width="12.7109375" bestFit="1" customWidth="1"/>
    <col min="8" max="8" width="13.85546875" customWidth="1"/>
    <col min="9" max="9" width="19.42578125" customWidth="1"/>
  </cols>
  <sheetData>
    <row r="1" spans="1:5" ht="64.5" hidden="1" customHeight="1">
      <c r="A1" s="90" t="s">
        <v>6</v>
      </c>
      <c r="B1" s="90"/>
      <c r="C1" s="90"/>
      <c r="D1" s="90"/>
      <c r="E1" s="90"/>
    </row>
    <row r="2" spans="1:5" ht="31.5">
      <c r="A2" s="55" t="s">
        <v>1</v>
      </c>
      <c r="B2" s="56" t="s">
        <v>0</v>
      </c>
      <c r="C2" s="57" t="s">
        <v>118</v>
      </c>
      <c r="D2" s="58" t="s">
        <v>7</v>
      </c>
      <c r="E2" s="59" t="s">
        <v>8</v>
      </c>
    </row>
    <row r="3" spans="1:5" ht="35.25" customHeight="1">
      <c r="A3" s="60">
        <v>1</v>
      </c>
      <c r="B3" s="15" t="s">
        <v>12</v>
      </c>
      <c r="C3" s="23">
        <v>723045</v>
      </c>
      <c r="D3" s="6">
        <v>0.222</v>
      </c>
      <c r="E3" s="68">
        <v>700</v>
      </c>
    </row>
    <row r="4" spans="1:5" ht="35.25" customHeight="1">
      <c r="A4" s="60">
        <v>2</v>
      </c>
      <c r="B4" s="15" t="s">
        <v>30</v>
      </c>
      <c r="C4" s="23">
        <v>725344</v>
      </c>
      <c r="D4" s="6">
        <v>0.16</v>
      </c>
      <c r="E4" s="68">
        <v>560</v>
      </c>
    </row>
    <row r="5" spans="1:5" ht="35.25" customHeight="1">
      <c r="A5" s="60">
        <v>3</v>
      </c>
      <c r="B5" s="15" t="s">
        <v>21</v>
      </c>
      <c r="C5" s="23">
        <v>1685525</v>
      </c>
      <c r="D5" s="6">
        <v>0.56000000000000005</v>
      </c>
      <c r="E5" s="69">
        <v>1960</v>
      </c>
    </row>
    <row r="6" spans="1:5" ht="35.25" customHeight="1">
      <c r="A6" s="60">
        <v>4</v>
      </c>
      <c r="B6" s="15" t="s">
        <v>100</v>
      </c>
      <c r="C6" s="23">
        <v>3050295</v>
      </c>
      <c r="D6" s="6">
        <v>0.98299999999999998</v>
      </c>
      <c r="E6" s="69">
        <v>3500</v>
      </c>
    </row>
    <row r="7" spans="1:5" ht="35.25" customHeight="1">
      <c r="A7" s="60">
        <v>5</v>
      </c>
      <c r="B7" s="15" t="s">
        <v>31</v>
      </c>
      <c r="C7" s="23">
        <v>1934826</v>
      </c>
      <c r="D7" s="6">
        <v>0.36899999999999999</v>
      </c>
      <c r="E7" s="69">
        <v>2214</v>
      </c>
    </row>
    <row r="8" spans="1:5" ht="35.25" customHeight="1">
      <c r="A8" s="60">
        <v>6</v>
      </c>
      <c r="B8" s="15" t="s">
        <v>101</v>
      </c>
      <c r="C8" s="23">
        <v>729760</v>
      </c>
      <c r="D8" s="6">
        <v>0.1</v>
      </c>
      <c r="E8" s="68">
        <v>550</v>
      </c>
    </row>
    <row r="9" spans="1:5" ht="35.25" customHeight="1">
      <c r="A9" s="60">
        <v>7</v>
      </c>
      <c r="B9" s="15" t="s">
        <v>32</v>
      </c>
      <c r="C9" s="23">
        <v>2149243</v>
      </c>
      <c r="D9" s="6">
        <v>0.52400000000000002</v>
      </c>
      <c r="E9" s="69">
        <v>2620</v>
      </c>
    </row>
    <row r="10" spans="1:5" ht="35.25" customHeight="1">
      <c r="A10" s="60">
        <v>8</v>
      </c>
      <c r="B10" s="15" t="s">
        <v>33</v>
      </c>
      <c r="C10" s="23">
        <v>1815297</v>
      </c>
      <c r="D10" s="6">
        <v>0.4</v>
      </c>
      <c r="E10" s="68">
        <v>1600</v>
      </c>
    </row>
    <row r="11" spans="1:5" ht="35.25" customHeight="1">
      <c r="A11" s="60">
        <v>9</v>
      </c>
      <c r="B11" s="15" t="s">
        <v>28</v>
      </c>
      <c r="C11" s="23">
        <v>1496951</v>
      </c>
      <c r="D11" s="6">
        <v>0.375</v>
      </c>
      <c r="E11" s="69">
        <v>1650</v>
      </c>
    </row>
    <row r="12" spans="1:5" ht="35.25" customHeight="1">
      <c r="A12" s="60">
        <v>10</v>
      </c>
      <c r="B12" s="15" t="s">
        <v>22</v>
      </c>
      <c r="C12" s="23">
        <v>17826789</v>
      </c>
      <c r="D12" s="6">
        <v>3.68</v>
      </c>
      <c r="E12" s="69">
        <v>21960</v>
      </c>
    </row>
    <row r="13" spans="1:5" ht="35.25" customHeight="1">
      <c r="A13" s="60">
        <v>11</v>
      </c>
      <c r="B13" s="15" t="s">
        <v>35</v>
      </c>
      <c r="C13" s="23">
        <v>14541126</v>
      </c>
      <c r="D13" s="6">
        <v>2.6</v>
      </c>
      <c r="E13" s="69">
        <v>20800</v>
      </c>
    </row>
    <row r="14" spans="1:5" s="1" customFormat="1" ht="35.25" customHeight="1">
      <c r="A14" s="67">
        <v>12</v>
      </c>
      <c r="B14" s="15" t="s">
        <v>13</v>
      </c>
      <c r="C14" s="23">
        <v>243021</v>
      </c>
      <c r="D14" s="6">
        <v>0.6</v>
      </c>
      <c r="E14" s="69">
        <v>121</v>
      </c>
    </row>
    <row r="15" spans="1:5" ht="35.25" customHeight="1">
      <c r="A15" s="60">
        <v>13</v>
      </c>
      <c r="B15" s="15" t="s">
        <v>102</v>
      </c>
      <c r="C15" s="23">
        <v>3116238</v>
      </c>
      <c r="D15" s="6">
        <v>1.208</v>
      </c>
      <c r="E15" s="69">
        <v>3624</v>
      </c>
    </row>
    <row r="16" spans="1:5" s="1" customFormat="1" ht="35.25" customHeight="1">
      <c r="A16" s="67">
        <v>14</v>
      </c>
      <c r="B16" s="15" t="s">
        <v>37</v>
      </c>
      <c r="C16" s="23">
        <v>3825694</v>
      </c>
      <c r="D16" s="6">
        <v>0.5</v>
      </c>
      <c r="E16" s="69">
        <v>2000</v>
      </c>
    </row>
    <row r="17" spans="1:5" s="1" customFormat="1" ht="35.25" customHeight="1">
      <c r="A17" s="67">
        <v>15</v>
      </c>
      <c r="B17" s="15" t="s">
        <v>38</v>
      </c>
      <c r="C17" s="23">
        <v>5093919</v>
      </c>
      <c r="D17" s="6">
        <v>0.97099999999999997</v>
      </c>
      <c r="E17" s="69">
        <v>3884</v>
      </c>
    </row>
    <row r="18" spans="1:5" s="1" customFormat="1" ht="35.25" customHeight="1">
      <c r="A18" s="67">
        <v>16</v>
      </c>
      <c r="B18" s="15" t="s">
        <v>40</v>
      </c>
      <c r="C18" s="23">
        <v>8590027</v>
      </c>
      <c r="D18" s="6">
        <v>1.8240000000000001</v>
      </c>
      <c r="E18" s="69">
        <v>7296</v>
      </c>
    </row>
    <row r="19" spans="1:5" ht="35.25" customHeight="1">
      <c r="A19" s="60">
        <v>17</v>
      </c>
      <c r="B19" s="15" t="s">
        <v>16</v>
      </c>
      <c r="C19" s="23">
        <v>2123041</v>
      </c>
      <c r="D19" s="6">
        <v>0.42</v>
      </c>
      <c r="E19" s="69">
        <v>2550</v>
      </c>
    </row>
    <row r="20" spans="1:5" ht="35.25" customHeight="1">
      <c r="A20" s="60">
        <v>18</v>
      </c>
      <c r="B20" s="15" t="s">
        <v>17</v>
      </c>
      <c r="C20" s="23">
        <v>8347631</v>
      </c>
      <c r="D20" s="6">
        <v>2</v>
      </c>
      <c r="E20" s="69">
        <v>8550</v>
      </c>
    </row>
    <row r="21" spans="1:5" ht="39" customHeight="1">
      <c r="A21" s="60">
        <v>19</v>
      </c>
      <c r="B21" s="15" t="s">
        <v>93</v>
      </c>
      <c r="C21" s="23">
        <v>12878899</v>
      </c>
      <c r="D21" s="6">
        <v>2</v>
      </c>
      <c r="E21" s="69">
        <v>14000</v>
      </c>
    </row>
    <row r="22" spans="1:5" ht="39" customHeight="1">
      <c r="A22" s="60">
        <v>20</v>
      </c>
      <c r="B22" s="15" t="s">
        <v>50</v>
      </c>
      <c r="C22" s="23">
        <v>4450987</v>
      </c>
      <c r="D22" s="6">
        <v>0.66</v>
      </c>
      <c r="E22" s="69">
        <v>2442</v>
      </c>
    </row>
    <row r="23" spans="1:5" ht="39" customHeight="1">
      <c r="A23" s="60">
        <v>21</v>
      </c>
      <c r="B23" s="15" t="s">
        <v>54</v>
      </c>
      <c r="C23" s="23">
        <v>2603238</v>
      </c>
      <c r="D23" s="6">
        <v>0.77</v>
      </c>
      <c r="E23" s="69">
        <v>3080</v>
      </c>
    </row>
    <row r="24" spans="1:5" ht="39" customHeight="1">
      <c r="A24" s="60">
        <v>22</v>
      </c>
      <c r="B24" s="15" t="s">
        <v>58</v>
      </c>
      <c r="C24" s="23">
        <v>633373</v>
      </c>
      <c r="D24" s="6">
        <v>1.635</v>
      </c>
      <c r="E24" s="69">
        <v>7357</v>
      </c>
    </row>
    <row r="25" spans="1:5" s="1" customFormat="1" ht="39" customHeight="1">
      <c r="A25" s="67">
        <v>23</v>
      </c>
      <c r="B25" s="15" t="s">
        <v>59</v>
      </c>
      <c r="C25" s="23">
        <v>3484387</v>
      </c>
      <c r="D25" s="6">
        <v>0.52</v>
      </c>
      <c r="E25" s="69">
        <v>3900</v>
      </c>
    </row>
    <row r="26" spans="1:5" ht="39" customHeight="1">
      <c r="A26" s="60">
        <v>24</v>
      </c>
      <c r="B26" s="15" t="s">
        <v>94</v>
      </c>
      <c r="C26" s="23">
        <v>673410</v>
      </c>
      <c r="D26" s="6">
        <v>0.21199999999999999</v>
      </c>
      <c r="E26" s="69">
        <v>742</v>
      </c>
    </row>
    <row r="27" spans="1:5" ht="39" customHeight="1">
      <c r="A27" s="60">
        <v>25</v>
      </c>
      <c r="B27" s="15" t="s">
        <v>62</v>
      </c>
      <c r="C27" s="23">
        <v>1382031</v>
      </c>
      <c r="D27" s="6">
        <v>0.26</v>
      </c>
      <c r="E27" s="69">
        <v>1040</v>
      </c>
    </row>
    <row r="28" spans="1:5" s="1" customFormat="1" ht="39" customHeight="1">
      <c r="A28" s="67">
        <v>26</v>
      </c>
      <c r="B28" s="15" t="s">
        <v>63</v>
      </c>
      <c r="C28" s="23">
        <v>12673190</v>
      </c>
      <c r="D28" s="6">
        <v>2</v>
      </c>
      <c r="E28" s="69">
        <v>10000</v>
      </c>
    </row>
    <row r="29" spans="1:5" ht="39" customHeight="1">
      <c r="A29" s="60">
        <v>27</v>
      </c>
      <c r="B29" s="15" t="s">
        <v>27</v>
      </c>
      <c r="C29" s="23">
        <v>13600781</v>
      </c>
      <c r="D29" s="6">
        <v>2.835</v>
      </c>
      <c r="E29" s="69">
        <v>14175</v>
      </c>
    </row>
    <row r="30" spans="1:5" s="1" customFormat="1" ht="39" customHeight="1">
      <c r="A30" s="67">
        <v>28</v>
      </c>
      <c r="B30" s="15" t="s">
        <v>65</v>
      </c>
      <c r="C30" s="23">
        <v>3149837</v>
      </c>
      <c r="D30" s="6">
        <v>0.58499999999999996</v>
      </c>
      <c r="E30" s="69">
        <v>2632.5</v>
      </c>
    </row>
    <row r="31" spans="1:5" ht="39" customHeight="1">
      <c r="A31" s="60">
        <v>29</v>
      </c>
      <c r="B31" s="15" t="s">
        <v>26</v>
      </c>
      <c r="C31" s="23">
        <v>24880229</v>
      </c>
      <c r="D31" s="6">
        <v>3.714</v>
      </c>
      <c r="E31" s="69">
        <v>19312.8</v>
      </c>
    </row>
    <row r="32" spans="1:5" ht="39" customHeight="1">
      <c r="A32" s="60">
        <v>30</v>
      </c>
      <c r="B32" s="15" t="s">
        <v>25</v>
      </c>
      <c r="C32" s="23">
        <v>4115968</v>
      </c>
      <c r="D32" s="6">
        <v>0.51200000000000001</v>
      </c>
      <c r="E32" s="69">
        <v>2048</v>
      </c>
    </row>
    <row r="33" spans="1:7" ht="39" customHeight="1">
      <c r="A33" s="60">
        <v>31</v>
      </c>
      <c r="B33" s="15" t="s">
        <v>71</v>
      </c>
      <c r="C33" s="23">
        <v>27762163</v>
      </c>
      <c r="D33" s="6">
        <v>4.2</v>
      </c>
      <c r="E33" s="69">
        <v>32000</v>
      </c>
    </row>
    <row r="34" spans="1:7" ht="39" customHeight="1">
      <c r="A34" s="60">
        <v>32</v>
      </c>
      <c r="B34" s="15" t="s">
        <v>72</v>
      </c>
      <c r="C34" s="23">
        <v>1987683</v>
      </c>
      <c r="D34" s="6">
        <v>0.3</v>
      </c>
      <c r="E34" s="69">
        <v>1200</v>
      </c>
    </row>
    <row r="35" spans="1:7" ht="39" customHeight="1">
      <c r="A35" s="60">
        <v>33</v>
      </c>
      <c r="B35" s="15" t="s">
        <v>73</v>
      </c>
      <c r="C35" s="23">
        <v>5842762</v>
      </c>
      <c r="D35" s="6">
        <v>0.93</v>
      </c>
      <c r="E35" s="69">
        <v>8370</v>
      </c>
    </row>
    <row r="36" spans="1:7" ht="39" customHeight="1">
      <c r="A36" s="60">
        <v>34</v>
      </c>
      <c r="B36" s="15" t="s">
        <v>75</v>
      </c>
      <c r="C36" s="23">
        <v>510183</v>
      </c>
      <c r="D36" s="6">
        <v>0.185</v>
      </c>
      <c r="E36" s="69">
        <v>610</v>
      </c>
    </row>
    <row r="37" spans="1:7" ht="39" customHeight="1">
      <c r="A37" s="60">
        <v>35</v>
      </c>
      <c r="B37" s="15" t="s">
        <v>24</v>
      </c>
      <c r="C37" s="23">
        <v>1818287</v>
      </c>
      <c r="D37" s="6">
        <v>0.25700000000000001</v>
      </c>
      <c r="E37" s="69">
        <v>1414</v>
      </c>
    </row>
    <row r="38" spans="1:7" ht="39" customHeight="1">
      <c r="A38" s="60">
        <v>36</v>
      </c>
      <c r="B38" s="15" t="s">
        <v>103</v>
      </c>
      <c r="C38" s="23">
        <v>1007132</v>
      </c>
      <c r="D38" s="6">
        <v>1.1950000000000001</v>
      </c>
      <c r="E38" s="69">
        <v>4780</v>
      </c>
    </row>
    <row r="39" spans="1:7" s="1" customFormat="1" ht="27.75" customHeight="1">
      <c r="A39" s="67">
        <v>27</v>
      </c>
      <c r="B39" s="15" t="s">
        <v>76</v>
      </c>
      <c r="C39" s="23">
        <v>3269071</v>
      </c>
      <c r="D39" s="6">
        <v>0.5</v>
      </c>
      <c r="E39" s="69">
        <v>2500</v>
      </c>
    </row>
    <row r="40" spans="1:7" s="1" customFormat="1" ht="39" customHeight="1">
      <c r="A40" s="67">
        <v>28</v>
      </c>
      <c r="B40" s="15" t="s">
        <v>77</v>
      </c>
      <c r="C40" s="23">
        <v>342651</v>
      </c>
      <c r="D40" s="6">
        <v>0.124</v>
      </c>
      <c r="E40" s="69">
        <v>186</v>
      </c>
    </row>
    <row r="41" spans="1:7" s="1" customFormat="1" ht="27.75" customHeight="1">
      <c r="A41" s="67">
        <v>29</v>
      </c>
      <c r="B41" s="15" t="s">
        <v>78</v>
      </c>
      <c r="C41" s="23">
        <v>4547530</v>
      </c>
      <c r="D41" s="6">
        <v>0.66300000000000003</v>
      </c>
      <c r="E41" s="69">
        <v>3647</v>
      </c>
    </row>
    <row r="42" spans="1:7" s="1" customFormat="1" ht="39" customHeight="1">
      <c r="A42" s="67">
        <v>40</v>
      </c>
      <c r="B42" s="15" t="s">
        <v>99</v>
      </c>
      <c r="C42" s="23">
        <v>2867587</v>
      </c>
      <c r="D42" s="6">
        <v>0.5</v>
      </c>
      <c r="E42" s="69">
        <v>2500</v>
      </c>
    </row>
    <row r="43" spans="1:7" ht="39" customHeight="1">
      <c r="A43" s="60">
        <v>41</v>
      </c>
      <c r="B43" s="15" t="s">
        <v>82</v>
      </c>
      <c r="C43" s="24">
        <v>6511239</v>
      </c>
      <c r="D43" s="6">
        <v>0.79</v>
      </c>
      <c r="E43" s="69">
        <v>7000</v>
      </c>
    </row>
    <row r="44" spans="1:7" ht="39" customHeight="1">
      <c r="A44" s="60">
        <v>42</v>
      </c>
      <c r="B44" s="15" t="s">
        <v>85</v>
      </c>
      <c r="C44" s="24">
        <v>2891199</v>
      </c>
      <c r="D44" s="6">
        <v>0.6</v>
      </c>
      <c r="E44" s="69">
        <v>4200</v>
      </c>
    </row>
    <row r="45" spans="1:7" ht="39" customHeight="1">
      <c r="A45" s="60">
        <v>43</v>
      </c>
      <c r="B45" s="15" t="s">
        <v>119</v>
      </c>
      <c r="C45" s="24">
        <v>7677259</v>
      </c>
      <c r="D45" s="6">
        <v>1.198</v>
      </c>
      <c r="E45" s="69">
        <v>5990</v>
      </c>
    </row>
    <row r="46" spans="1:7" ht="33.75" customHeight="1">
      <c r="A46" s="60">
        <v>44</v>
      </c>
      <c r="B46" s="15" t="s">
        <v>88</v>
      </c>
      <c r="C46" s="24">
        <v>7106464</v>
      </c>
      <c r="D46" s="6">
        <v>1.663</v>
      </c>
      <c r="E46" s="69">
        <v>5987</v>
      </c>
    </row>
    <row r="47" spans="1:7" ht="39" customHeight="1">
      <c r="A47" s="60">
        <v>45</v>
      </c>
      <c r="B47" s="15" t="s">
        <v>89</v>
      </c>
      <c r="C47" s="24">
        <v>3374235</v>
      </c>
      <c r="D47" s="6">
        <v>0.5</v>
      </c>
      <c r="E47" s="69">
        <v>3000</v>
      </c>
      <c r="F47" s="35"/>
      <c r="G47" s="35"/>
    </row>
    <row r="48" spans="1:7" ht="31.5" customHeight="1">
      <c r="A48" s="60">
        <v>46</v>
      </c>
      <c r="B48" s="15" t="s">
        <v>98</v>
      </c>
      <c r="C48" s="24">
        <v>6743052</v>
      </c>
      <c r="D48" s="6">
        <v>1</v>
      </c>
      <c r="E48" s="69">
        <v>5400</v>
      </c>
      <c r="F48" s="35"/>
      <c r="G48" s="35"/>
    </row>
    <row r="49" spans="1:6" ht="15.75" hidden="1">
      <c r="A49" s="76" t="s">
        <v>9</v>
      </c>
      <c r="B49" s="76"/>
      <c r="C49" s="25" t="e">
        <f>#REF!+#REF!</f>
        <v>#REF!</v>
      </c>
      <c r="D49" s="71" t="e">
        <f>#REF!+#REF!</f>
        <v>#REF!</v>
      </c>
      <c r="E49" s="78" t="e">
        <f>#REF!+#REF!</f>
        <v>#REF!</v>
      </c>
    </row>
    <row r="50" spans="1:6" ht="15.75" hidden="1">
      <c r="A50" s="77" t="s">
        <v>4</v>
      </c>
      <c r="B50" s="77"/>
      <c r="C50" s="26" t="e">
        <f>C49*0.05</f>
        <v>#REF!</v>
      </c>
      <c r="D50" s="71"/>
      <c r="E50" s="78"/>
    </row>
    <row r="51" spans="1:6" ht="15.75" hidden="1">
      <c r="A51" s="77" t="s">
        <v>5</v>
      </c>
      <c r="B51" s="77"/>
      <c r="C51" s="26" t="e">
        <f>C49*0.95</f>
        <v>#REF!</v>
      </c>
      <c r="D51" s="71"/>
      <c r="E51" s="78"/>
    </row>
    <row r="52" spans="1:6" ht="15.75" hidden="1">
      <c r="A52" s="76" t="s">
        <v>10</v>
      </c>
      <c r="B52" s="76"/>
      <c r="C52" s="25" t="e">
        <f>#REF!</f>
        <v>#REF!</v>
      </c>
      <c r="D52" s="71" t="e">
        <f>#REF!</f>
        <v>#REF!</v>
      </c>
      <c r="E52" s="78" t="e">
        <f>#REF!</f>
        <v>#REF!</v>
      </c>
    </row>
    <row r="53" spans="1:6" ht="15.75" hidden="1">
      <c r="A53" s="77" t="s">
        <v>4</v>
      </c>
      <c r="B53" s="77"/>
      <c r="C53" s="26" t="e">
        <f>#REF!*0.2</f>
        <v>#REF!</v>
      </c>
      <c r="D53" s="71"/>
      <c r="E53" s="78"/>
    </row>
    <row r="54" spans="1:6" ht="15.75" hidden="1">
      <c r="A54" s="80" t="s">
        <v>5</v>
      </c>
      <c r="B54" s="80"/>
      <c r="C54" s="27" t="e">
        <f>C52*0.8</f>
        <v>#REF!</v>
      </c>
      <c r="D54" s="72"/>
      <c r="E54" s="79"/>
    </row>
    <row r="55" spans="1:6" ht="15.75" hidden="1">
      <c r="A55" s="88" t="s">
        <v>11</v>
      </c>
      <c r="B55" s="89"/>
      <c r="C55" s="28" t="e">
        <f>#REF!+C49+C52</f>
        <v>#REF!</v>
      </c>
      <c r="D55" s="73" t="e">
        <f>#REF!+D49+D52</f>
        <v>#REF!</v>
      </c>
      <c r="E55" s="85" t="e">
        <f>#REF!+E49+E52</f>
        <v>#REF!</v>
      </c>
    </row>
    <row r="56" spans="1:6" ht="15.75" hidden="1">
      <c r="A56" s="81" t="s">
        <v>4</v>
      </c>
      <c r="B56" s="82"/>
      <c r="C56" s="29" t="e">
        <f>#REF!+C50+C53</f>
        <v>#REF!</v>
      </c>
      <c r="D56" s="74"/>
      <c r="E56" s="86"/>
    </row>
    <row r="57" spans="1:6" ht="16.5" hidden="1" thickBot="1">
      <c r="A57" s="83" t="s">
        <v>5</v>
      </c>
      <c r="B57" s="84"/>
      <c r="C57" s="30" t="e">
        <f>#REF!+C51+C54</f>
        <v>#REF!</v>
      </c>
      <c r="D57" s="75"/>
      <c r="E57" s="87"/>
    </row>
    <row r="58" spans="1:6" hidden="1"/>
    <row r="60" spans="1:6">
      <c r="F60" s="1"/>
    </row>
    <row r="61" spans="1:6" ht="15.75">
      <c r="F61" s="7"/>
    </row>
    <row r="62" spans="1:6">
      <c r="F62" s="1"/>
    </row>
    <row r="63" spans="1:6">
      <c r="F63" s="1"/>
    </row>
    <row r="66" spans="6:6">
      <c r="F66" s="35"/>
    </row>
  </sheetData>
  <mergeCells count="16">
    <mergeCell ref="A1:E1"/>
    <mergeCell ref="A52:B52"/>
    <mergeCell ref="D52:D54"/>
    <mergeCell ref="E52:E54"/>
    <mergeCell ref="A53:B53"/>
    <mergeCell ref="A54:B54"/>
    <mergeCell ref="A49:B49"/>
    <mergeCell ref="D49:D51"/>
    <mergeCell ref="E49:E51"/>
    <mergeCell ref="A50:B50"/>
    <mergeCell ref="A51:B51"/>
    <mergeCell ref="A55:B55"/>
    <mergeCell ref="D55:D57"/>
    <mergeCell ref="E55:E57"/>
    <mergeCell ref="A56:B56"/>
    <mergeCell ref="A57:B57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2017-03-03T07:39:19Z</cp:lastPrinted>
  <dcterms:created xsi:type="dcterms:W3CDTF">2016-03-11T10:47:46Z</dcterms:created>
  <dcterms:modified xsi:type="dcterms:W3CDTF">2017-03-03T12:08:02Z</dcterms:modified>
</cp:coreProperties>
</file>